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0" windowWidth="11385" windowHeight="6840" tabRatio="718" activeTab="0"/>
  </bookViews>
  <sheets>
    <sheet name="TN" sheetId="1" r:id="rId1"/>
    <sheet name="00000000" sheetId="2" state="veryHidden" r:id="rId2"/>
  </sheets>
  <externalReferences>
    <externalReference r:id="rId5"/>
  </externalReferences>
  <definedNames>
    <definedName name="_Fill" hidden="1">#REF!</definedName>
    <definedName name="cv">'[1]gvl'!$N$17</definedName>
    <definedName name="dd1x2">'[1]gvl'!$N$9</definedName>
    <definedName name="nuoc">'[1]gvl'!$N$38</definedName>
    <definedName name="xm">'[1]gvl'!$N$16</definedName>
  </definedNames>
  <calcPr fullCalcOnLoad="1"/>
</workbook>
</file>

<file path=xl/comments1.xml><?xml version="1.0" encoding="utf-8"?>
<comments xmlns="http://schemas.openxmlformats.org/spreadsheetml/2006/main">
  <authors>
    <author>Home</author>
    <author>Root</author>
  </authors>
  <commentList>
    <comment ref="GG50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lai HKII 10-11 lop rieng</t>
        </r>
      </text>
    </comment>
    <comment ref="DP51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lai HKI 10-11 lop rieng</t>
        </r>
      </text>
    </comment>
    <comment ref="EF51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laji HKI 10-11 lop rieng</t>
        </r>
      </text>
    </comment>
    <comment ref="EM51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chua benh tại TP HCM (thi L2 tinh ddiem L1)    </t>
        </r>
      </text>
    </comment>
    <comment ref="BA11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lai HKI 10-11 lop rieng</t>
        </r>
      </text>
    </comment>
    <comment ref="DP11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lai HKI 10-11 lop rieng</t>
        </r>
      </text>
    </comment>
    <comment ref="FU52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lai HKII 10-11 lop rieng</t>
        </r>
      </text>
    </comment>
    <comment ref="FU12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lai HKII 10-11 lop rieng</t>
        </r>
      </text>
    </comment>
    <comment ref="K15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lại HKII 10-11 lop rieng</t>
        </r>
      </text>
    </comment>
    <comment ref="EF15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laji HKI 10-11 lop rieng</t>
        </r>
      </text>
    </comment>
    <comment ref="EN15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vang</t>
        </r>
      </text>
    </comment>
    <comment ref="ES15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lại HKII 10-11 lop rieng</t>
        </r>
      </text>
    </comment>
    <comment ref="DH16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lai HKI: 10-11 lop rieng</t>
        </r>
      </text>
    </comment>
    <comment ref="EF16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laji HKI 10-11 lop rieng</t>
        </r>
      </text>
    </comment>
    <comment ref="ES16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lại HKII 10-11 lop rieng</t>
        </r>
      </text>
    </comment>
    <comment ref="HH16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lại HKII 10-11 lop rieng</t>
        </r>
      </text>
    </comment>
    <comment ref="ES54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lại HKII 10-11 lop rieng</t>
        </r>
      </text>
    </comment>
    <comment ref="EF55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laji HKI 10-11 lop rieng</t>
        </r>
      </text>
    </comment>
    <comment ref="ES55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lại HKII 10-11 lop rieng</t>
        </r>
      </text>
    </comment>
    <comment ref="GG55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lai HKII 10-11 lop rieng</t>
        </r>
      </text>
    </comment>
    <comment ref="ES25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lại HKII 10-11 lop rieng</t>
        </r>
      </text>
    </comment>
    <comment ref="AC27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lai HKI 10-11 lop rieng </t>
        </r>
      </text>
    </comment>
    <comment ref="EF27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laji HKI 10-11 lop rieng</t>
        </r>
      </text>
    </comment>
    <comment ref="ES27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lại HKII 10-11 lop rieng</t>
        </r>
      </text>
    </comment>
    <comment ref="GT27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Thi L2 tinh diem L1(L1: tham gia lien hoan văn nghệ tỉnh)
</t>
        </r>
      </text>
    </comment>
    <comment ref="EF30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laji HKI 10-11 lop rieng</t>
        </r>
      </text>
    </comment>
    <comment ref="AC32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lai HKI 10-11 lop rieng </t>
        </r>
      </text>
    </comment>
    <comment ref="AS32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lai HKI 10-11 lop riêng</t>
        </r>
      </text>
    </comment>
    <comment ref="GT32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Thi L2 tinh diem L1(L1: tham gia lien hoan văn nghệ tỉnh)
</t>
        </r>
      </text>
    </comment>
    <comment ref="EF33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laji HKI 10-11 lop rieng</t>
        </r>
      </text>
    </comment>
    <comment ref="FU33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lai HKII 10-11 lop rieng</t>
        </r>
      </text>
    </comment>
    <comment ref="CR35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lại HKII 10-11 lop riêng</t>
        </r>
      </text>
    </comment>
    <comment ref="FU36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lai HKII 10-11 lop rieng</t>
        </r>
      </text>
    </comment>
    <comment ref="GG36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lai HKII 10-11 lop rieng</t>
        </r>
      </text>
    </comment>
    <comment ref="BI57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lai HKI 10-11 lop rieng</t>
        </r>
      </text>
    </comment>
    <comment ref="DH57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lai HKI 10-11 lop rieeng</t>
        </r>
      </text>
    </comment>
    <comment ref="EF57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laji HKI 10-11 lop rieng</t>
        </r>
      </text>
    </comment>
    <comment ref="EN57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vang</t>
        </r>
      </text>
    </comment>
    <comment ref="ES57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lại HKII 10-11 lop rieng</t>
        </r>
      </text>
    </comment>
    <comment ref="GG57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lai HKII 10-11 lop rieng</t>
        </r>
      </text>
    </comment>
    <comment ref="HB57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vang</t>
        </r>
      </text>
    </comment>
    <comment ref="AS40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lai HKI 10-11 lop riêng</t>
        </r>
      </text>
    </comment>
    <comment ref="EF41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laji HKI 10-11 lop rieng</t>
        </r>
      </text>
    </comment>
    <comment ref="GA42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vang</t>
        </r>
      </text>
    </comment>
    <comment ref="K45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lại HKII 10-11 lop rieng</t>
        </r>
      </text>
    </comment>
    <comment ref="EF45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laji HKI 10-11 lop rieng</t>
        </r>
      </text>
    </comment>
    <comment ref="AC59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lai HKI 10-11 lop rieng </t>
        </r>
      </text>
    </comment>
    <comment ref="DP61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lai HKI 10-11 lop rieng</t>
        </r>
      </text>
    </comment>
    <comment ref="EF61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laji HKI 10-11 lop rieng</t>
        </r>
      </text>
    </comment>
    <comment ref="ES61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lại HKII 10-11 lop rieng</t>
        </r>
      </text>
    </comment>
    <comment ref="FU61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lai HKII 10-11 lop rieng</t>
        </r>
      </text>
    </comment>
    <comment ref="GG61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lai HKII 10-11 lop rieng</t>
        </r>
      </text>
    </comment>
    <comment ref="AS62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lai HKI 10-11 lop riêng</t>
        </r>
      </text>
    </comment>
    <comment ref="DP62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lai HKI 10-11 lop rieng</t>
        </r>
      </text>
    </comment>
    <comment ref="EF62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laji HKI 10-11 lop rieng</t>
        </r>
      </text>
    </comment>
    <comment ref="ES62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lại HKII 10-11 lop rieng</t>
        </r>
      </text>
    </comment>
    <comment ref="FU62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lai HKII 10-11 lop rieng</t>
        </r>
      </text>
    </comment>
    <comment ref="GG62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lai HKII 10-11 lop rieng</t>
        </r>
      </text>
    </comment>
    <comment ref="GR62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Học lại HKII 10-11 lop riêng</t>
        </r>
      </text>
    </comment>
    <comment ref="EF63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laji HKI 10-11 lop rieng</t>
        </r>
      </text>
    </comment>
    <comment ref="GG63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lai HKII 10-11 lop rieng</t>
        </r>
      </text>
    </comment>
    <comment ref="HB63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vang</t>
        </r>
      </text>
    </comment>
    <comment ref="DP64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lai HKI 10-11 lop rieng</t>
        </r>
      </text>
    </comment>
    <comment ref="EF64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laji HKI 10-11 lop rieng</t>
        </r>
      </text>
    </comment>
    <comment ref="FU64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lai HKII 10-11 lop rieng</t>
        </r>
      </text>
    </comment>
    <comment ref="EF65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laji HKI 10-11 lop rieng</t>
        </r>
      </text>
    </comment>
    <comment ref="HH65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Hoc lại HKII 10-11 lop rieng</t>
        </r>
      </text>
    </comment>
    <comment ref="EL73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không có điểm
</t>
        </r>
      </text>
    </comment>
    <comment ref="E76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QD: 771 ngay 9/11/09 nghi hoc nhieu ngày ko ly do</t>
        </r>
      </text>
    </comment>
    <comment ref="E77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QD: 773 ngay 9/11/09 nghi hoc nhieu ngày ko ly do</t>
        </r>
      </text>
    </comment>
    <comment ref="E78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QD: 756 ngay 27/10/09 thoi hoc</t>
        </r>
      </text>
    </comment>
    <comment ref="O78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ko co diem</t>
        </r>
      </text>
    </comment>
    <comment ref="E79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QD:835 ngay 11/12/09</t>
        </r>
      </text>
    </comment>
    <comment ref="L80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vang</t>
        </r>
      </text>
    </comment>
    <comment ref="E85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QD: 187 ngay 19/4/2011ngi hoc nhieu ngayko ly do</t>
        </r>
      </text>
    </comment>
    <comment ref="EF85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Hoc laji HKI 10-11 lop rieng</t>
        </r>
      </text>
    </comment>
    <comment ref="GL85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vang</t>
        </r>
      </text>
    </comment>
    <comment ref="GM85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vang</t>
        </r>
      </text>
    </comment>
    <comment ref="GT85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vang 17T/75T KDTC
</t>
        </r>
      </text>
    </comment>
    <comment ref="GU85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vang</t>
        </r>
      </text>
    </comment>
    <comment ref="HB85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vang</t>
        </r>
      </text>
    </comment>
    <comment ref="HC85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vang</t>
        </r>
      </text>
    </comment>
    <comment ref="E148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QD: 771 ngay 9/11/09 nghi hoc nhieu ngày ko ly do</t>
        </r>
      </text>
    </comment>
    <comment ref="E149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QD: 773 ngay 9/11/09 nghi hoc nhieu ngày ko ly do</t>
        </r>
      </text>
    </comment>
    <comment ref="E150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QD: 756 ngay 27/10/09 thoi hoc</t>
        </r>
      </text>
    </comment>
    <comment ref="O150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ko co diem</t>
        </r>
      </text>
    </comment>
    <comment ref="E151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QD:835 ngay 11/12/09</t>
        </r>
      </text>
    </comment>
    <comment ref="L152" authorId="1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vang</t>
        </r>
      </text>
    </comment>
  </commentList>
</comments>
</file>

<file path=xl/sharedStrings.xml><?xml version="1.0" encoding="utf-8"?>
<sst xmlns="http://schemas.openxmlformats.org/spreadsheetml/2006/main" count="976" uniqueCount="505">
  <si>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</si>
  <si>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</si>
  <si>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</si>
  <si>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</si>
  <si>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</si>
  <si>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</si>
  <si>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</si>
  <si>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</si>
  <si>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</si>
  <si>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</si>
  <si>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STT</t>
  </si>
  <si>
    <t>TK1</t>
  </si>
  <si>
    <t>TK2</t>
  </si>
  <si>
    <t>HỌ VÀ TÊN</t>
  </si>
  <si>
    <t>NĂM SINH</t>
  </si>
  <si>
    <t>HỘ KHẨU THƯỜNG TRÚ</t>
  </si>
  <si>
    <t>MSV</t>
  </si>
  <si>
    <t>TB</t>
  </si>
  <si>
    <t>T1</t>
  </si>
  <si>
    <t>T2</t>
  </si>
  <si>
    <t>T</t>
  </si>
  <si>
    <t>ĐTK</t>
  </si>
  <si>
    <t>ĐTBC LI HKI N:1</t>
  </si>
  <si>
    <t>XL LẦN 2 HKI</t>
  </si>
  <si>
    <t>Dung</t>
  </si>
  <si>
    <t>Linh</t>
  </si>
  <si>
    <t>My</t>
  </si>
  <si>
    <t>Trinh</t>
  </si>
  <si>
    <t>Vy</t>
  </si>
  <si>
    <t>phái</t>
  </si>
  <si>
    <t>Huỳnh Thị</t>
  </si>
  <si>
    <t xml:space="preserve">Phạm Thị </t>
  </si>
  <si>
    <t>Hằng</t>
  </si>
  <si>
    <t>Hương</t>
  </si>
  <si>
    <t>Hà</t>
  </si>
  <si>
    <t>Nguyễn Thị</t>
  </si>
  <si>
    <t>Huyền</t>
  </si>
  <si>
    <t>Kiều</t>
  </si>
  <si>
    <t>Nguyễn Thị Bích</t>
  </si>
  <si>
    <t>Liên</t>
  </si>
  <si>
    <t>Ngân</t>
  </si>
  <si>
    <t>Thủy</t>
  </si>
  <si>
    <t>L1</t>
  </si>
  <si>
    <t>§TBCHK2(L1)</t>
  </si>
  <si>
    <t>ĐTBC HK2(L2)</t>
  </si>
  <si>
    <t>xÕp lo¹i Kú 2</t>
  </si>
  <si>
    <t>xl c¶ N¡M 1</t>
  </si>
  <si>
    <t>C:\Program Files\Microsoft Office\OFFICE11\xlstart\ÿÿÿÿÿ.</t>
  </si>
  <si>
    <t>QUẢN TRỊ DN 
(LÊ T CHUNG)</t>
  </si>
  <si>
    <t>NG LÝ T.KÊ 
(ĐÀM T THU )</t>
  </si>
  <si>
    <t>NguyÔn ThÞ</t>
  </si>
  <si>
    <t>BÝch</t>
  </si>
  <si>
    <t>Nhi</t>
  </si>
  <si>
    <t>NguyÔn ThÞ ¸nh</t>
  </si>
  <si>
    <t>Đỗ Thị Kim</t>
  </si>
  <si>
    <t>Anh Văn 1
(Võ TT Hằng )</t>
  </si>
  <si>
    <t>Giáo dục p/ luật
( Vũ P Thảo )</t>
  </si>
  <si>
    <t>TIN HỌC ĐC 
( Chế + Như)</t>
  </si>
  <si>
    <t>GDQP
( Thành đội)</t>
  </si>
  <si>
    <t>CHÍNH TRỊ 
(Ng Thành Đạo)</t>
  </si>
  <si>
    <t>ĐTBC L2 HKI N:1
(09-10)</t>
  </si>
  <si>
    <t>ANH VĂN 2
( Võ Thu Hằng)</t>
  </si>
  <si>
    <t>KINH TẾ CT 
( Hoàng V Tý)</t>
  </si>
  <si>
    <t>MARKETING 
(Huỳnh C Vinh)</t>
  </si>
  <si>
    <t>LỚP TO9KT2    -  GVCN : NGUYỄN THỊ BÍCH VY</t>
  </si>
  <si>
    <t>T09A020062</t>
  </si>
  <si>
    <t>N÷</t>
  </si>
  <si>
    <t>03/02/1990</t>
  </si>
  <si>
    <t>HuyÖn Phó Hoµ, TØnh Phó Yªn</t>
  </si>
  <si>
    <t>T09A020064</t>
  </si>
  <si>
    <t>T09A020065</t>
  </si>
  <si>
    <t>T09A020066</t>
  </si>
  <si>
    <t>T09A020067</t>
  </si>
  <si>
    <t>T09A020068</t>
  </si>
  <si>
    <t>T09A020069</t>
  </si>
  <si>
    <t>T09A020070</t>
  </si>
  <si>
    <t>T09A020071</t>
  </si>
  <si>
    <t>T09A020072</t>
  </si>
  <si>
    <t>T09A020073</t>
  </si>
  <si>
    <t>T09A020074</t>
  </si>
  <si>
    <t>T09A020075</t>
  </si>
  <si>
    <t>T09A020076</t>
  </si>
  <si>
    <t>T09A020077</t>
  </si>
  <si>
    <t>T09A020078</t>
  </si>
  <si>
    <t>T09A020079</t>
  </si>
  <si>
    <t>T09A020080</t>
  </si>
  <si>
    <t>T09A020081</t>
  </si>
  <si>
    <t>T09A020082</t>
  </si>
  <si>
    <t>T09A020083</t>
  </si>
  <si>
    <t>T09A020084</t>
  </si>
  <si>
    <t>T09A020085</t>
  </si>
  <si>
    <t>V­¬ng ThÞ</t>
  </si>
  <si>
    <t>Chi</t>
  </si>
  <si>
    <t xml:space="preserve">NguyÔn ThÞ Thu </t>
  </si>
  <si>
    <t>Hµ</t>
  </si>
  <si>
    <t>Huynh</t>
  </si>
  <si>
    <t>Nam</t>
  </si>
  <si>
    <t>Ng« T©n</t>
  </si>
  <si>
    <t>Khoa</t>
  </si>
  <si>
    <t>Lai</t>
  </si>
  <si>
    <t xml:space="preserve">NguyÔn ThÞ </t>
  </si>
  <si>
    <t>Ly</t>
  </si>
  <si>
    <t>12/02/1990</t>
  </si>
  <si>
    <t>10/08/1986</t>
  </si>
  <si>
    <t>27/07/1991</t>
  </si>
  <si>
    <t>20/10/1989</t>
  </si>
  <si>
    <t>02/12/1991</t>
  </si>
  <si>
    <t>22/09/1991</t>
  </si>
  <si>
    <t>01/08/1991</t>
  </si>
  <si>
    <t>01/01/1991</t>
  </si>
  <si>
    <t>16/08/1990</t>
  </si>
  <si>
    <t>24/02/1991</t>
  </si>
  <si>
    <t>19/07/1991</t>
  </si>
  <si>
    <t>10/06/1991</t>
  </si>
  <si>
    <t>03/12/1991</t>
  </si>
  <si>
    <t>10/08/1989</t>
  </si>
  <si>
    <t>05/06/1991</t>
  </si>
  <si>
    <t>10/12/1990</t>
  </si>
  <si>
    <t>14/02/1991</t>
  </si>
  <si>
    <t>27/07/1986</t>
  </si>
  <si>
    <t>20/08/1991</t>
  </si>
  <si>
    <t>16/11/1991</t>
  </si>
  <si>
    <t>24/12/1990</t>
  </si>
  <si>
    <t>18/11/1991</t>
  </si>
  <si>
    <t>HuyÖn An L·o, TØnh B×nh §Þnh</t>
  </si>
  <si>
    <t>Thµnh phè Tuy Hoµ, TØnh Phó Yªn</t>
  </si>
  <si>
    <t>HuyÖn §«ng Hoµ, TØnh Phó Yªn</t>
  </si>
  <si>
    <t>HuyÖn Tuy An, TØnh Phó Yªn</t>
  </si>
  <si>
    <t>HuyÖn §ång Xu©n, TØnh Phó Yªn</t>
  </si>
  <si>
    <t>HuyÖn Tuy Ph­íc, TØnh B×nh §Þnh</t>
  </si>
  <si>
    <t>HuyÖn Ho»ng Ho¸, TØnh Thanh Hãa</t>
  </si>
  <si>
    <t>HuyÖn T©y Hoµ, TØnh Phó Yªn</t>
  </si>
  <si>
    <t>T09A020087</t>
  </si>
  <si>
    <t>T09A020088</t>
  </si>
  <si>
    <t>T09A020089</t>
  </si>
  <si>
    <t>T09A020090</t>
  </si>
  <si>
    <t>20/01/1991</t>
  </si>
  <si>
    <t>02/02/1990</t>
  </si>
  <si>
    <t>07/12/1991</t>
  </si>
  <si>
    <t>21/09/1991</t>
  </si>
  <si>
    <t>HuyÖn S«ng CÇu, TØnh Phó Yªn</t>
  </si>
  <si>
    <t>T09A020092</t>
  </si>
  <si>
    <t>T09A020093</t>
  </si>
  <si>
    <t>T09A020094</t>
  </si>
  <si>
    <t>Nhung</t>
  </si>
  <si>
    <t>TrÇn ThÞ Thu</t>
  </si>
  <si>
    <t>Ph­¬ng</t>
  </si>
  <si>
    <t>25/09/1991</t>
  </si>
  <si>
    <t>T09A020096</t>
  </si>
  <si>
    <t>T09A020097</t>
  </si>
  <si>
    <t>T09A020098</t>
  </si>
  <si>
    <t>T09A020099</t>
  </si>
  <si>
    <t>T09A020100</t>
  </si>
  <si>
    <t>T09A020101</t>
  </si>
  <si>
    <t>T09A020102</t>
  </si>
  <si>
    <t>T09A020103</t>
  </si>
  <si>
    <t>T09A020104</t>
  </si>
  <si>
    <t>T09A020105</t>
  </si>
  <si>
    <t>T09A020106</t>
  </si>
  <si>
    <t>T09A020107</t>
  </si>
  <si>
    <t>Sang</t>
  </si>
  <si>
    <t>Thao</t>
  </si>
  <si>
    <t>Thoa</t>
  </si>
  <si>
    <t>20/08/1990</t>
  </si>
  <si>
    <t>01/05/1991</t>
  </si>
  <si>
    <t>10/05/1990</t>
  </si>
  <si>
    <t>02/06/1990</t>
  </si>
  <si>
    <t>06/08/1989</t>
  </si>
  <si>
    <t>06/03/1991</t>
  </si>
  <si>
    <t>11/02/1990</t>
  </si>
  <si>
    <t>16/10/1991</t>
  </si>
  <si>
    <t>04/05/1991</t>
  </si>
  <si>
    <t>02/01/1991</t>
  </si>
  <si>
    <t>12/06/1991</t>
  </si>
  <si>
    <t>Th«n 2, C­mta, HuyÖn M'§r¨k, TØnh §¾c L¾c</t>
  </si>
  <si>
    <t>ANn Ngo¹i, VÜnh ThÞnh, HuyÖn VÜnh Th¹nh, TØnh B×nh §Þnh</t>
  </si>
  <si>
    <t>HuyÖn S¬n Hoµ, TØnh Phó Yªn</t>
  </si>
  <si>
    <t>T09A020110</t>
  </si>
  <si>
    <t>T09A020111</t>
  </si>
  <si>
    <t>T09A020112</t>
  </si>
  <si>
    <t>T09A020113</t>
  </si>
  <si>
    <t>T09A020114</t>
  </si>
  <si>
    <t>T09A020115</t>
  </si>
  <si>
    <t>T09A020116</t>
  </si>
  <si>
    <t>T09A020117</t>
  </si>
  <si>
    <t>Trang</t>
  </si>
  <si>
    <t xml:space="preserve">NguyÔn ThÞ Thanh </t>
  </si>
  <si>
    <t>TuyÒn</t>
  </si>
  <si>
    <t>Lª TÊn KiÒu</t>
  </si>
  <si>
    <t>Ven</t>
  </si>
  <si>
    <t>19/06/1991</t>
  </si>
  <si>
    <t>08/10/1991</t>
  </si>
  <si>
    <t>06/06/1989</t>
  </si>
  <si>
    <t>01/07/1991</t>
  </si>
  <si>
    <t>10/12/1991</t>
  </si>
  <si>
    <t>28/11/1991</t>
  </si>
  <si>
    <t>09/01/1991</t>
  </si>
  <si>
    <t>HuyÖn Phï C¸t, TØnh B×nh §Þnh</t>
  </si>
  <si>
    <t>HuyÖn S¬n TÞnh, TØnh Qu¶ng Ng·i</t>
  </si>
  <si>
    <t>T09A020119</t>
  </si>
  <si>
    <t>T09A020120</t>
  </si>
  <si>
    <t>T09A020121</t>
  </si>
  <si>
    <t>NguyÔn ThÞ T­êng</t>
  </si>
  <si>
    <t xml:space="preserve">Vy </t>
  </si>
  <si>
    <t>09/09/1991</t>
  </si>
  <si>
    <t>23/02/1990</t>
  </si>
  <si>
    <t>16/03/1989</t>
  </si>
  <si>
    <t>HuyÖn TriÖu Phong, TØnh Qu¶ng TrÞ</t>
  </si>
  <si>
    <t>Tải</t>
  </si>
  <si>
    <t>Miễn</t>
  </si>
  <si>
    <t>3.3/</t>
  </si>
  <si>
    <t>TK</t>
  </si>
  <si>
    <t>XL</t>
  </si>
  <si>
    <t>%</t>
  </si>
  <si>
    <t>PHÒNG ĐÀO TẠO</t>
  </si>
  <si>
    <t>Giỏi</t>
  </si>
  <si>
    <t>Khá</t>
  </si>
  <si>
    <t>Yếu</t>
  </si>
  <si>
    <t>Kém</t>
  </si>
  <si>
    <t>Cộng</t>
  </si>
  <si>
    <t>NGƯỜI LẬP</t>
  </si>
  <si>
    <t>CN.KHOA KINH TẾ</t>
  </si>
  <si>
    <t>HT1</t>
  </si>
  <si>
    <t>HT2</t>
  </si>
  <si>
    <t>HT3</t>
  </si>
  <si>
    <t>L2</t>
  </si>
  <si>
    <t>4/5</t>
  </si>
  <si>
    <t>3/5</t>
  </si>
  <si>
    <t>4/6</t>
  </si>
  <si>
    <t>2/5</t>
  </si>
  <si>
    <t>3/6</t>
  </si>
  <si>
    <t>3/0</t>
  </si>
  <si>
    <t>4/0</t>
  </si>
  <si>
    <t>5.3/5.7</t>
  </si>
  <si>
    <t>5.0/6.0</t>
  </si>
  <si>
    <t>5.7/6.3</t>
  </si>
  <si>
    <t>5.3/6.0</t>
  </si>
  <si>
    <t>5.3/6.3</t>
  </si>
  <si>
    <t>5.0/5.7</t>
  </si>
  <si>
    <t>5.3</t>
  </si>
  <si>
    <t>6.0/6.7</t>
  </si>
  <si>
    <t>6.0/6.3</t>
  </si>
  <si>
    <t>5.7/6.0</t>
  </si>
  <si>
    <t>LT.TÀI C.T.TỆ 
( NG T.B Vy )</t>
  </si>
  <si>
    <t>NL KẾ TOÁN 
(Trần M.Loan )</t>
  </si>
  <si>
    <t>GD THỂ CHẤT
(Ng. Văn Minh)</t>
  </si>
  <si>
    <t>kđkt</t>
  </si>
  <si>
    <t>kdkt</t>
  </si>
  <si>
    <t>4/4/7</t>
  </si>
  <si>
    <t>4.0/4.0/6.5</t>
  </si>
  <si>
    <t>4/4/6</t>
  </si>
  <si>
    <t>4.8/4.8/6.3</t>
  </si>
  <si>
    <t>kdtc</t>
  </si>
  <si>
    <t>Kế toán DN 1
 (Đào T.B Hồng )</t>
  </si>
  <si>
    <t>4/4/5</t>
  </si>
  <si>
    <t>4.8/4.8/5.5</t>
  </si>
  <si>
    <t>4/3/4</t>
  </si>
  <si>
    <t>4.8/4.3/6.0</t>
  </si>
  <si>
    <t>3/3/6</t>
  </si>
  <si>
    <t>4.3/4.3/6.3</t>
  </si>
  <si>
    <t>2/1/5</t>
  </si>
  <si>
    <t>4.5/4.0/5.5</t>
  </si>
  <si>
    <t>3/2/4</t>
  </si>
  <si>
    <t>3.8/3.3/5.3</t>
  </si>
  <si>
    <t>4/2/5</t>
  </si>
  <si>
    <t>4.5/3.5/7.0</t>
  </si>
  <si>
    <t>2/3/6</t>
  </si>
  <si>
    <t>3.8/4.3/6.5</t>
  </si>
  <si>
    <t>3/2/6</t>
  </si>
  <si>
    <t>4.5/4.0/6.3</t>
  </si>
  <si>
    <t>3/4/5</t>
  </si>
  <si>
    <t>4.3/4.8/6.5</t>
  </si>
  <si>
    <t>TÀI CHÍNH DN 
( NG T.B.Vy)</t>
  </si>
  <si>
    <t>SX</t>
  </si>
  <si>
    <t>TBKhá</t>
  </si>
  <si>
    <t>Kỳ 2</t>
  </si>
  <si>
    <t>Năm 1</t>
  </si>
  <si>
    <t>DK</t>
  </si>
  <si>
    <t>Phạm Đình Văn</t>
  </si>
  <si>
    <t>Nguyễn Thị Thanh Nhã</t>
  </si>
  <si>
    <t xml:space="preserve">Chi </t>
  </si>
  <si>
    <t>T09A020250</t>
  </si>
  <si>
    <t>13/06/1991</t>
  </si>
  <si>
    <t>T09A020275</t>
  </si>
  <si>
    <t>20/12/1990</t>
  </si>
  <si>
    <t xml:space="preserve">HuyÖn Phó Hßa, TØnh Phó Yªn </t>
  </si>
  <si>
    <t>4/7</t>
  </si>
  <si>
    <t>T09A020186</t>
  </si>
  <si>
    <t>20/04/1991</t>
  </si>
  <si>
    <t>T09A020187</t>
  </si>
  <si>
    <t>T09A020183</t>
  </si>
  <si>
    <t>12/08/1984</t>
  </si>
  <si>
    <t xml:space="preserve">HuyÖn T©y Hßa, TØnh Phó yªn </t>
  </si>
  <si>
    <t>T09A020245</t>
  </si>
  <si>
    <t xml:space="preserve">Loan </t>
  </si>
  <si>
    <t>08/08/1991</t>
  </si>
  <si>
    <t xml:space="preserve">Tp.Tuy Hßa, TØnh Phó yªn </t>
  </si>
  <si>
    <t>3/1</t>
  </si>
  <si>
    <t>T09A020192</t>
  </si>
  <si>
    <t>04/02/1991</t>
  </si>
  <si>
    <t>T09A020259</t>
  </si>
  <si>
    <t>02/02/1991</t>
  </si>
  <si>
    <t>5.0/7.0</t>
  </si>
  <si>
    <t>3.8/3.8/7.5</t>
  </si>
  <si>
    <t>T09A020194</t>
  </si>
  <si>
    <t>20/11/1990</t>
  </si>
  <si>
    <t>T09A020265</t>
  </si>
  <si>
    <t>01/10/1991</t>
  </si>
  <si>
    <t>HuyÖn Hoµi Nh¬n, TØnh B×nh §Þnh</t>
  </si>
  <si>
    <t>T09A020267</t>
  </si>
  <si>
    <t>09/04/1990</t>
  </si>
  <si>
    <t>T09A020198</t>
  </si>
  <si>
    <t>02/07/1989</t>
  </si>
  <si>
    <t>T09A020199</t>
  </si>
  <si>
    <t>Thanh</t>
  </si>
  <si>
    <t>21/07/1991</t>
  </si>
  <si>
    <t>Mü l©m, Hßa ThÞnh, HuyÖn T©y Hoµ, TØnh Phó Yªn</t>
  </si>
  <si>
    <t>T09A020200</t>
  </si>
  <si>
    <t>Thi</t>
  </si>
  <si>
    <t>09/02/1991</t>
  </si>
  <si>
    <t>2/2/4</t>
  </si>
  <si>
    <t>4.5/4.5/5.5</t>
  </si>
  <si>
    <t>T09A020201</t>
  </si>
  <si>
    <t>20/06/1991</t>
  </si>
  <si>
    <t>T09A020271</t>
  </si>
  <si>
    <t>28/08/1991</t>
  </si>
  <si>
    <t>T09A020272</t>
  </si>
  <si>
    <t xml:space="preserve">Trang </t>
  </si>
  <si>
    <t>01/11/1990</t>
  </si>
  <si>
    <t>NGHỈ HỌC</t>
  </si>
  <si>
    <t>Kế toán Qtrị
 (Phạm.T.P.Anh)</t>
  </si>
  <si>
    <t>Luật Thương mại
 (Phan .V.Hiền)</t>
  </si>
  <si>
    <t>Soạn thảo VB
 (Vũ.T.P.Thảo)</t>
  </si>
  <si>
    <t>DƯNG HỌC</t>
  </si>
  <si>
    <t>Thực hành KTDN1
(Tr.M.Loan)</t>
  </si>
  <si>
    <t>Thực hành KTDN2
(Phạm H Nguyên)</t>
  </si>
  <si>
    <t>Kế toán máy
 (Ph.H.Nguyên)</t>
  </si>
  <si>
    <t>Kế toán DN 2
 (Hoàng Cương)</t>
  </si>
  <si>
    <t>4.0/4.5/7.7</t>
  </si>
  <si>
    <t>4.5/4.5/7.0</t>
  </si>
  <si>
    <t>4.8/4.8/7.3</t>
  </si>
  <si>
    <t>1.2/4.7/6.0</t>
  </si>
  <si>
    <t>TBK</t>
  </si>
  <si>
    <t xml:space="preserve">Võ Thị Hải </t>
  </si>
  <si>
    <t>Âu</t>
  </si>
  <si>
    <t>Dưỡng</t>
  </si>
  <si>
    <t>Lê Thị Mỹ</t>
  </si>
  <si>
    <t>Đặng Thị Thu</t>
  </si>
  <si>
    <t xml:space="preserve">Nguyễn Dương Quỳnh </t>
  </si>
  <si>
    <t>Hân</t>
  </si>
  <si>
    <t xml:space="preserve">Ngô Thị Diễm </t>
  </si>
  <si>
    <t xml:space="preserve">Mạnh Thị </t>
  </si>
  <si>
    <t>Hảo</t>
  </si>
  <si>
    <t xml:space="preserve">Phan Thị Thu </t>
  </si>
  <si>
    <t>Hường</t>
  </si>
  <si>
    <t>Hiếu</t>
  </si>
  <si>
    <t>Nguyễn Thị Kim</t>
  </si>
  <si>
    <t>Hưng</t>
  </si>
  <si>
    <t xml:space="preserve">Cao Đoàn Mỹ </t>
  </si>
  <si>
    <t>Huệ</t>
  </si>
  <si>
    <t>Diệp Tứ</t>
  </si>
  <si>
    <t>Đặng Thị</t>
  </si>
  <si>
    <t>Hồ Thị</t>
  </si>
  <si>
    <t>Lê Thị Hồng</t>
  </si>
  <si>
    <t>Nguyễn Thị Mỹ</t>
  </si>
  <si>
    <t>Trần Thi Phương</t>
  </si>
  <si>
    <t>Nguyễn Thủy</t>
  </si>
  <si>
    <t xml:space="preserve">Trần Thị Tuyết </t>
  </si>
  <si>
    <t>Ngà</t>
  </si>
  <si>
    <t>Trần Thị Bích</t>
  </si>
  <si>
    <t>Nguyệt</t>
  </si>
  <si>
    <t>Bùi Thị Ngọc</t>
  </si>
  <si>
    <t>Trần Thị Tuyết</t>
  </si>
  <si>
    <t xml:space="preserve">Nguyễn Thị Hồng </t>
  </si>
  <si>
    <t>Phượng</t>
  </si>
  <si>
    <t>Nguyễn Thị Mai</t>
  </si>
  <si>
    <t>Phòng</t>
  </si>
  <si>
    <t>Phạm Thị Như</t>
  </si>
  <si>
    <t>Quỳnh</t>
  </si>
  <si>
    <t xml:space="preserve">Nguyễn Thị </t>
  </si>
  <si>
    <t>Sáu</t>
  </si>
  <si>
    <t xml:space="preserve">Trần Thị Mỹ </t>
  </si>
  <si>
    <t xml:space="preserve">Nguyễn Thị Minh </t>
  </si>
  <si>
    <t>Thảo</t>
  </si>
  <si>
    <t>Đoàn Thị</t>
  </si>
  <si>
    <t xml:space="preserve">Nguyễn Thị Bích </t>
  </si>
  <si>
    <t>Thùy</t>
  </si>
  <si>
    <t>Trần Thị Kim</t>
  </si>
  <si>
    <t>Trần Thế</t>
  </si>
  <si>
    <t>Toàn</t>
  </si>
  <si>
    <t>Trà</t>
  </si>
  <si>
    <t>Võ Thị Thu</t>
  </si>
  <si>
    <t>Phan Thị Mười</t>
  </si>
  <si>
    <t>Triệu</t>
  </si>
  <si>
    <t>Truyễn</t>
  </si>
  <si>
    <t xml:space="preserve">Nguyễn Thị Lan </t>
  </si>
  <si>
    <t>Võ Thị Kim</t>
  </si>
  <si>
    <t>Yến</t>
  </si>
  <si>
    <t xml:space="preserve">Phạm Thị Thu </t>
  </si>
  <si>
    <t xml:space="preserve">Duyên </t>
  </si>
  <si>
    <t>Trương Thị Thu</t>
  </si>
  <si>
    <t>Hiền</t>
  </si>
  <si>
    <t xml:space="preserve">Lê Thị Diễm </t>
  </si>
  <si>
    <t xml:space="preserve">Huỳnh Thị </t>
  </si>
  <si>
    <t xml:space="preserve">Lê Thị Tuyết </t>
  </si>
  <si>
    <t>Mến</t>
  </si>
  <si>
    <t>Nguyễn Thị Diễm</t>
  </si>
  <si>
    <t>Nguyễn Thị Hoài</t>
  </si>
  <si>
    <t>Lê Thị Hoa</t>
  </si>
  <si>
    <t>Siêm</t>
  </si>
  <si>
    <t>Lương Thị Mỹ</t>
  </si>
  <si>
    <t xml:space="preserve">Nguyễn Thị Mai </t>
  </si>
  <si>
    <t>Ngô Thị Thanh</t>
  </si>
  <si>
    <t>Thuyền</t>
  </si>
  <si>
    <t>3.4/1.9/6.5</t>
  </si>
  <si>
    <t>2.7/4.7/5.8</t>
  </si>
  <si>
    <t>1.7/2.7/6.0</t>
  </si>
  <si>
    <t>3.5/4.0/6.0</t>
  </si>
  <si>
    <t>2.0/4.0/6.0</t>
  </si>
  <si>
    <t>4.7/4.7/7.5</t>
  </si>
  <si>
    <t>2.2/3.0/6.3</t>
  </si>
  <si>
    <t>2.9/3.9/7.0</t>
  </si>
  <si>
    <t>3.0/2.0/6.5</t>
  </si>
  <si>
    <t>2.5/4.0/5.5</t>
  </si>
  <si>
    <t>4.2/4.7/6.8</t>
  </si>
  <si>
    <t>3.7/3.7/6.5</t>
  </si>
  <si>
    <t>2.9/1.9/6.5</t>
  </si>
  <si>
    <t>2.2/3.2/7.0</t>
  </si>
  <si>
    <t>4.2/4.7/8.0</t>
  </si>
  <si>
    <t>4.8/4.8/5.8</t>
  </si>
  <si>
    <t>4.8/4.8/8.0</t>
  </si>
  <si>
    <t>4.5/3.0/6.5</t>
  </si>
  <si>
    <t>4.5/4.5/6.0</t>
  </si>
  <si>
    <t>3.5/3.5/5.0</t>
  </si>
  <si>
    <t>4.8/4.3/5.5</t>
  </si>
  <si>
    <t>4.3/4.8/6.8</t>
  </si>
  <si>
    <t>4.5/4.5/6.5</t>
  </si>
  <si>
    <t>3.8/3.8/6.5</t>
  </si>
  <si>
    <t>Kế toán Thuế
 (Ng T.T Hiếu)</t>
  </si>
  <si>
    <t>Kế toán DN3
 (Tâm +Hồng)</t>
  </si>
  <si>
    <t>Phân tích HĐKT
 (Huỳnh C. Vinh)</t>
  </si>
  <si>
    <t>Thực tập KT máy
(Phạm H Nguyên)</t>
  </si>
  <si>
    <t>BC thực tập TN</t>
  </si>
  <si>
    <t>ĐTBC LI HKII N:2</t>
  </si>
  <si>
    <t>ĐTBC L2 HKII N:2
(10-11)</t>
  </si>
  <si>
    <t>XL LẦN 2 HKII</t>
  </si>
  <si>
    <t>ĐTBC  NĂM:2
(10-11)</t>
  </si>
  <si>
    <t>XL NĂM 2</t>
  </si>
  <si>
    <t>ĐTBC TOÀN KHOÁ 
(10-11 )</t>
  </si>
  <si>
    <t>XL TOÀN KHOÁ</t>
  </si>
  <si>
    <t>KDTC</t>
  </si>
  <si>
    <t>4.2/4.2/6.8</t>
  </si>
  <si>
    <t>2.5/4/7.5</t>
  </si>
  <si>
    <t>4/4.5/8.5</t>
  </si>
  <si>
    <t>4/4.5/5.5</t>
  </si>
  <si>
    <t>2.5/3/7.5</t>
  </si>
  <si>
    <t>2.5/4/6.5</t>
  </si>
  <si>
    <t>4/4.5/6.5</t>
  </si>
  <si>
    <t>4.5/4.5/8.0</t>
  </si>
  <si>
    <t>2.5/3.5/6.8</t>
  </si>
  <si>
    <t>3.0/4.0/6.3</t>
  </si>
  <si>
    <t>2.5/4.5/7.8</t>
  </si>
  <si>
    <t>3.5/3.0/7.0</t>
  </si>
  <si>
    <t>2.5/4.5/5.8</t>
  </si>
  <si>
    <t>3.0/3.5/7.0</t>
  </si>
  <si>
    <t>2.3/1.8/5.3</t>
  </si>
  <si>
    <t>2.3/3.8/8.2</t>
  </si>
  <si>
    <t>4.3/4.3/8.0</t>
  </si>
  <si>
    <t>4.8/4.3/6.2</t>
  </si>
  <si>
    <t>4.7/4.7/5.7</t>
  </si>
  <si>
    <t>4.7/4.7/6.5</t>
  </si>
  <si>
    <t>Đtbc N:1(09-10)</t>
  </si>
  <si>
    <t>3/0/6</t>
  </si>
  <si>
    <t>§TBCHK1(L1)</t>
  </si>
  <si>
    <t>ĐTBC HK1(L2)</t>
  </si>
  <si>
    <t>xÕp lo¹i Kú 1</t>
  </si>
  <si>
    <t>BẢNG TỔNG HỢP KẾT QUẢ HỌC TẬP TOÀN KHÓA NĂM HỌC 2009 - 2011</t>
  </si>
  <si>
    <t>3.3/3.8/7.3</t>
  </si>
  <si>
    <t>3.8/4.8/8.3</t>
  </si>
  <si>
    <t>ÿÿÿÿÿ</t>
  </si>
  <si>
    <t>4.7/4.2/5.7</t>
  </si>
  <si>
    <t>4.3/4.3/5.0</t>
  </si>
  <si>
    <t>2.8/1.8/7.3</t>
  </si>
  <si>
    <t>3.0/3.5/7.8</t>
  </si>
  <si>
    <t>4.8/3.8/6.3</t>
  </si>
  <si>
    <t xml:space="preserve">                                                                                                                                               *DANH SÁCH HỌC SINH  CÒN NỢ MÔN KHÔNG ĐỦ ĐIỀU KIỆN DỰ THI TỐT NGHIỆP (ĐỢI 1):</t>
  </si>
  <si>
    <t>Ngày 24 tháng 6 năm 2011</t>
  </si>
  <si>
    <t>CHÍNH TRỊ</t>
  </si>
  <si>
    <t>THÀNH
KTDN1,2</t>
  </si>
  <si>
    <t>ĐTB T/NGHIỆP</t>
  </si>
  <si>
    <t>ĐIỂM XL TỐT NGHIỆP</t>
  </si>
  <si>
    <t>XẾP LOẠI TỐT NGHIỆP</t>
  </si>
  <si>
    <t>Rớt</t>
  </si>
  <si>
    <t>Ngày     tháng 8 năm 2011</t>
  </si>
  <si>
    <t>TRƯỞNG PHÒNG ĐÀO TẠO</t>
  </si>
  <si>
    <t>Nguyễn Văn Thành</t>
  </si>
  <si>
    <t>Nguyễn Thị Duy Hoài</t>
  </si>
  <si>
    <t>Người lập</t>
  </si>
  <si>
    <t>ĐIỂM T/NGHIỆP</t>
  </si>
  <si>
    <t>N LÝ KT-KTDN1,2</t>
  </si>
  <si>
    <t>Hạ bậc vì HTTL&gt;10%</t>
  </si>
  <si>
    <t>14đv</t>
  </si>
  <si>
    <t>15đv</t>
  </si>
  <si>
    <t xml:space="preserve">                            DANH SÁCH HỌC SINH  ĐỦ ĐIỀU KIỆN CÔNG NHẬN TN: </t>
  </si>
  <si>
    <t>Lớp TO9KT1. KQHT.xls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</si>
</sst>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.000"/>
    <numFmt numFmtId="174" formatCode="_ * #,##0_)_$_ ;_ * \(#,##0\)_$_ ;_ * &quot;-&quot;??_)_$_ ;_ @_ "/>
    <numFmt numFmtId="175" formatCode="0.000"/>
    <numFmt numFmtId="176" formatCode="#\ ###\ ###\ ###"/>
    <numFmt numFmtId="177" formatCode="_(* #,##0_);_(* \(#,##0\);_(* &quot;-&quot;??_);_(@_)"/>
    <numFmt numFmtId="178" formatCode="#,##0\ \Ñ\o\à\n\g"/>
    <numFmt numFmtId="179" formatCode="#,##0.0"/>
    <numFmt numFmtId="180" formatCode="#,##0.0000"/>
    <numFmt numFmtId="181" formatCode="#,##0.00000"/>
    <numFmt numFmtId="182" formatCode="#,##0.000000"/>
    <numFmt numFmtId="183" formatCode="0.0000"/>
    <numFmt numFmtId="184" formatCode="0.00000"/>
    <numFmt numFmtId="185" formatCode="0.000000"/>
    <numFmt numFmtId="186" formatCode="_(* #,##0.000_);_(* \(#,##0.000\);_(* &quot;-&quot;??_);_(@_)"/>
    <numFmt numFmtId="187" formatCode="_(* #,##0.0_);_(* \(#,##0.0\);_(* &quot;-&quot;??_);_(@_)"/>
    <numFmt numFmtId="188" formatCode="0;[Red]0"/>
    <numFmt numFmtId="189" formatCode="0.000;[Red]0.000"/>
    <numFmt numFmtId="190" formatCode="&quot;\&quot;#,##0;[Red]&quot;\&quot;\-#,##0"/>
    <numFmt numFmtId="191" formatCode="&quot;\&quot;#,##0.00;[Red]&quot;\&quot;\-#,##0.00"/>
    <numFmt numFmtId="192" formatCode="\$#,##0\ ;\(\$#,##0\)"/>
    <numFmt numFmtId="193" formatCode="&quot;\&quot;#,##0;[Red]&quot;\&quot;&quot;\&quot;\-#,##0"/>
    <numFmt numFmtId="194" formatCode="&quot;\&quot;#,##0.00;[Red]&quot;\&quot;&quot;\&quot;&quot;\&quot;&quot;\&quot;&quot;\&quot;&quot;\&quot;\-#,##0.00"/>
    <numFmt numFmtId="195" formatCode="\(0\)"/>
    <numFmt numFmtId="196" formatCode="\(\2\)"/>
    <numFmt numFmtId="197" formatCode="\-"/>
    <numFmt numFmtId="198" formatCode="0.00;[Red]0.00"/>
    <numFmt numFmtId="199" formatCode="0.0;[Red]0.0"/>
    <numFmt numFmtId="200" formatCode="mm/dd/yyyy"/>
    <numFmt numFmtId="201" formatCode="dd/mm/yy"/>
    <numFmt numFmtId="202" formatCode="mm/dd/yy;@"/>
  </numFmts>
  <fonts count="65">
    <font>
      <sz val="12"/>
      <name val=".VnTime"/>
      <family val="0"/>
    </font>
    <font>
      <sz val="10"/>
      <name val="Arial"/>
      <family val="2"/>
    </font>
    <font>
      <u val="single"/>
      <sz val="12"/>
      <color indexed="36"/>
      <name val=".VnTime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8"/>
      <name val=".VnTime"/>
      <family val="0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b/>
      <sz val="8"/>
      <name val=".VnTime"/>
      <family val="2"/>
    </font>
    <font>
      <sz val="11"/>
      <name val=".VnTime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.VnTime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.VnTime"/>
      <family val="0"/>
    </font>
    <font>
      <b/>
      <sz val="8"/>
      <color indexed="8"/>
      <name val=".VnTimeH"/>
      <family val="2"/>
    </font>
    <font>
      <sz val="11"/>
      <name val="Tahoma"/>
      <family val="2"/>
    </font>
    <font>
      <sz val="9"/>
      <name val="Tahoma"/>
      <family val="2"/>
    </font>
    <font>
      <u val="single"/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.VnTime"/>
      <family val="2"/>
    </font>
    <font>
      <sz val="9"/>
      <name val="Arial"/>
      <family val="2"/>
    </font>
    <font>
      <b/>
      <sz val="10"/>
      <name val=".VnTime"/>
      <family val="2"/>
    </font>
    <font>
      <u val="single"/>
      <sz val="11"/>
      <name val="Tahoma"/>
      <family val="2"/>
    </font>
    <font>
      <u val="single"/>
      <sz val="11"/>
      <name val="Times New Roman"/>
      <family val="1"/>
    </font>
    <font>
      <b/>
      <sz val="12"/>
      <name val=".VnTime"/>
      <family val="2"/>
    </font>
    <font>
      <b/>
      <sz val="9"/>
      <name val=".VnTime"/>
      <family val="2"/>
    </font>
    <font>
      <sz val="9"/>
      <color indexed="8"/>
      <name val="Arial"/>
      <family val="2"/>
    </font>
    <font>
      <b/>
      <i/>
      <sz val="8"/>
      <name val="Arial"/>
      <family val="2"/>
    </font>
    <font>
      <u val="single"/>
      <sz val="12"/>
      <name val="Times New Roman"/>
      <family val="1"/>
    </font>
    <font>
      <b/>
      <sz val="10"/>
      <name val="UVnTime"/>
      <family val="0"/>
    </font>
    <font>
      <sz val="13"/>
      <name val="UVnTime"/>
      <family val="0"/>
    </font>
    <font>
      <sz val="13"/>
      <name val="Arial"/>
      <family val="2"/>
    </font>
    <font>
      <b/>
      <sz val="13"/>
      <name val="UVnTime"/>
      <family val="0"/>
    </font>
    <font>
      <b/>
      <sz val="8"/>
      <name val="UVnTime"/>
      <family val="0"/>
    </font>
    <font>
      <b/>
      <sz val="1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668">
    <xf numFmtId="0" fontId="0" fillId="0" borderId="0" xfId="0" applyAlignment="1">
      <alignment/>
    </xf>
    <xf numFmtId="0" fontId="10" fillId="2" borderId="0" xfId="40" applyFont="1" applyFill="1">
      <alignment/>
      <protection/>
    </xf>
    <xf numFmtId="0" fontId="1" fillId="0" borderId="0" xfId="40">
      <alignment/>
      <protection/>
    </xf>
    <xf numFmtId="0" fontId="1" fillId="2" borderId="0" xfId="40" applyFill="1">
      <alignment/>
      <protection/>
    </xf>
    <xf numFmtId="0" fontId="1" fillId="3" borderId="2" xfId="40" applyFill="1" applyBorder="1">
      <alignment/>
      <protection/>
    </xf>
    <xf numFmtId="0" fontId="1" fillId="4" borderId="3" xfId="40" applyFill="1" applyBorder="1">
      <alignment/>
      <protection/>
    </xf>
    <xf numFmtId="0" fontId="11" fillId="5" borderId="4" xfId="40" applyFont="1" applyFill="1" applyBorder="1" applyAlignment="1">
      <alignment horizontal="center"/>
      <protection/>
    </xf>
    <xf numFmtId="0" fontId="12" fillId="6" borderId="5" xfId="40" applyFont="1" applyFill="1" applyBorder="1" applyAlignment="1">
      <alignment horizontal="center"/>
      <protection/>
    </xf>
    <xf numFmtId="0" fontId="11" fillId="5" borderId="5" xfId="40" applyFont="1" applyFill="1" applyBorder="1" applyAlignment="1">
      <alignment horizontal="center"/>
      <protection/>
    </xf>
    <xf numFmtId="0" fontId="11" fillId="5" borderId="6" xfId="40" applyFont="1" applyFill="1" applyBorder="1" applyAlignment="1">
      <alignment horizontal="center"/>
      <protection/>
    </xf>
    <xf numFmtId="0" fontId="1" fillId="4" borderId="7" xfId="40" applyFill="1" applyBorder="1">
      <alignment/>
      <protection/>
    </xf>
    <xf numFmtId="0" fontId="1" fillId="3" borderId="8" xfId="40" applyFill="1" applyBorder="1">
      <alignment/>
      <protection/>
    </xf>
    <xf numFmtId="0" fontId="1" fillId="4" borderId="8" xfId="40" applyFill="1" applyBorder="1">
      <alignment/>
      <protection/>
    </xf>
    <xf numFmtId="0" fontId="1" fillId="3" borderId="9" xfId="40" applyFill="1" applyBorder="1">
      <alignment/>
      <protection/>
    </xf>
    <xf numFmtId="0" fontId="14" fillId="7" borderId="0" xfId="0" applyFont="1" applyFill="1" applyAlignment="1">
      <alignment/>
    </xf>
    <xf numFmtId="0" fontId="14" fillId="7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0" fillId="0" borderId="0" xfId="0" applyAlignment="1">
      <alignment/>
    </xf>
    <xf numFmtId="0" fontId="16" fillId="7" borderId="7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6" fillId="7" borderId="10" xfId="0" applyFont="1" applyFill="1" applyBorder="1" applyAlignment="1">
      <alignment horizontal="center" vertical="center"/>
    </xf>
    <xf numFmtId="0" fontId="14" fillId="7" borderId="0" xfId="0" applyFont="1" applyFill="1" applyAlignment="1">
      <alignment/>
    </xf>
    <xf numFmtId="0" fontId="24" fillId="0" borderId="13" xfId="0" applyNumberFormat="1" applyFont="1" applyBorder="1" applyAlignment="1">
      <alignment horizontal="center"/>
    </xf>
    <xf numFmtId="0" fontId="13" fillId="7" borderId="14" xfId="0" applyFont="1" applyFill="1" applyBorder="1" applyAlignment="1">
      <alignment horizontal="center" vertical="center"/>
    </xf>
    <xf numFmtId="172" fontId="17" fillId="0" borderId="15" xfId="15" applyNumberFormat="1" applyFont="1" applyFill="1" applyBorder="1" applyAlignment="1" quotePrefix="1">
      <alignment horizontal="center"/>
    </xf>
    <xf numFmtId="172" fontId="17" fillId="0" borderId="12" xfId="15" applyNumberFormat="1" applyFont="1" applyFill="1" applyBorder="1" applyAlignment="1" quotePrefix="1">
      <alignment horizontal="center"/>
    </xf>
    <xf numFmtId="172" fontId="27" fillId="7" borderId="16" xfId="0" applyNumberFormat="1" applyFont="1" applyFill="1" applyBorder="1" applyAlignment="1">
      <alignment horizontal="center" vertical="center" textRotation="90"/>
    </xf>
    <xf numFmtId="172" fontId="27" fillId="6" borderId="16" xfId="0" applyNumberFormat="1" applyFont="1" applyFill="1" applyBorder="1" applyAlignment="1">
      <alignment horizontal="center" vertical="center" textRotation="90"/>
    </xf>
    <xf numFmtId="0" fontId="27" fillId="0" borderId="13" xfId="0" applyNumberFormat="1" applyFont="1" applyBorder="1" applyAlignment="1">
      <alignment horizontal="center"/>
    </xf>
    <xf numFmtId="0" fontId="29" fillId="0" borderId="13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7" fillId="0" borderId="18" xfId="0" applyNumberFormat="1" applyFont="1" applyBorder="1" applyAlignment="1">
      <alignment horizontal="center"/>
    </xf>
    <xf numFmtId="0" fontId="29" fillId="7" borderId="19" xfId="0" applyFont="1" applyFill="1" applyBorder="1" applyAlignment="1">
      <alignment horizontal="center" vertical="center"/>
    </xf>
    <xf numFmtId="0" fontId="27" fillId="7" borderId="19" xfId="0" applyFont="1" applyFill="1" applyBorder="1" applyAlignment="1">
      <alignment horizontal="center" vertical="center"/>
    </xf>
    <xf numFmtId="0" fontId="29" fillId="7" borderId="13" xfId="0" applyFont="1" applyFill="1" applyBorder="1" applyAlignment="1">
      <alignment horizontal="center"/>
    </xf>
    <xf numFmtId="0" fontId="29" fillId="7" borderId="13" xfId="0" applyFont="1" applyFill="1" applyBorder="1" applyAlignment="1">
      <alignment horizontal="center" vertical="center"/>
    </xf>
    <xf numFmtId="172" fontId="18" fillId="0" borderId="12" xfId="15" applyNumberFormat="1" applyFont="1" applyBorder="1" applyAlignment="1" quotePrefix="1">
      <alignment/>
    </xf>
    <xf numFmtId="172" fontId="18" fillId="0" borderId="12" xfId="15" applyNumberFormat="1" applyFont="1" applyBorder="1" applyAlignment="1" quotePrefix="1">
      <alignment horizontal="center"/>
    </xf>
    <xf numFmtId="172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 horizontal="center"/>
    </xf>
    <xf numFmtId="172" fontId="18" fillId="7" borderId="20" xfId="0" applyNumberFormat="1" applyFont="1" applyFill="1" applyBorder="1" applyAlignment="1">
      <alignment/>
    </xf>
    <xf numFmtId="0" fontId="18" fillId="0" borderId="12" xfId="0" applyFont="1" applyBorder="1" applyAlignment="1">
      <alignment/>
    </xf>
    <xf numFmtId="1" fontId="18" fillId="0" borderId="12" xfId="0" applyNumberFormat="1" applyFont="1" applyBorder="1" applyAlignment="1">
      <alignment/>
    </xf>
    <xf numFmtId="172" fontId="18" fillId="0" borderId="12" xfId="0" applyNumberFormat="1" applyFont="1" applyBorder="1" applyAlignment="1">
      <alignment/>
    </xf>
    <xf numFmtId="172" fontId="18" fillId="7" borderId="21" xfId="0" applyNumberFormat="1" applyFont="1" applyFill="1" applyBorder="1" applyAlignment="1">
      <alignment/>
    </xf>
    <xf numFmtId="0" fontId="30" fillId="7" borderId="12" xfId="0" applyFont="1" applyFill="1" applyBorder="1" applyAlignment="1">
      <alignment horizontal="center"/>
    </xf>
    <xf numFmtId="199" fontId="1" fillId="7" borderId="12" xfId="0" applyNumberFormat="1" applyFont="1" applyFill="1" applyBorder="1" applyAlignment="1">
      <alignment horizontal="center" vertical="center"/>
    </xf>
    <xf numFmtId="0" fontId="27" fillId="0" borderId="22" xfId="0" applyNumberFormat="1" applyFont="1" applyBorder="1" applyAlignment="1">
      <alignment horizontal="center"/>
    </xf>
    <xf numFmtId="188" fontId="1" fillId="7" borderId="12" xfId="0" applyNumberFormat="1" applyFont="1" applyFill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/>
    </xf>
    <xf numFmtId="188" fontId="1" fillId="7" borderId="12" xfId="0" applyNumberFormat="1" applyFont="1" applyFill="1" applyBorder="1" applyAlignment="1">
      <alignment vertical="center"/>
    </xf>
    <xf numFmtId="0" fontId="18" fillId="0" borderId="14" xfId="0" applyFont="1" applyBorder="1" applyAlignment="1">
      <alignment/>
    </xf>
    <xf numFmtId="0" fontId="27" fillId="0" borderId="23" xfId="0" applyNumberFormat="1" applyFont="1" applyBorder="1" applyAlignment="1">
      <alignment horizontal="center"/>
    </xf>
    <xf numFmtId="172" fontId="28" fillId="0" borderId="12" xfId="0" applyNumberFormat="1" applyFont="1" applyFill="1" applyBorder="1" applyAlignment="1">
      <alignment horizontal="center"/>
    </xf>
    <xf numFmtId="187" fontId="4" fillId="0" borderId="12" xfId="15" applyNumberFormat="1" applyFont="1" applyFill="1" applyBorder="1" applyAlignment="1">
      <alignment horizontal="center"/>
    </xf>
    <xf numFmtId="172" fontId="4" fillId="0" borderId="24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87" fontId="4" fillId="0" borderId="24" xfId="15" applyNumberFormat="1" applyFont="1" applyFill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7" borderId="21" xfId="0" applyNumberFormat="1" applyFont="1" applyFill="1" applyBorder="1" applyAlignment="1">
      <alignment horizontal="center"/>
    </xf>
    <xf numFmtId="172" fontId="18" fillId="0" borderId="21" xfId="0" applyNumberFormat="1" applyFont="1" applyBorder="1" applyAlignment="1">
      <alignment horizontal="center"/>
    </xf>
    <xf numFmtId="0" fontId="18" fillId="7" borderId="21" xfId="0" applyFont="1" applyFill="1" applyBorder="1" applyAlignment="1">
      <alignment horizontal="center"/>
    </xf>
    <xf numFmtId="172" fontId="18" fillId="0" borderId="0" xfId="0" applyNumberFormat="1" applyFont="1" applyAlignment="1">
      <alignment/>
    </xf>
    <xf numFmtId="187" fontId="4" fillId="0" borderId="0" xfId="15" applyNumberFormat="1" applyFont="1" applyFill="1" applyBorder="1" applyAlignment="1">
      <alignment horizontal="center"/>
    </xf>
    <xf numFmtId="0" fontId="30" fillId="7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72" fontId="18" fillId="7" borderId="0" xfId="0" applyNumberFormat="1" applyFont="1" applyFill="1" applyBorder="1" applyAlignment="1">
      <alignment/>
    </xf>
    <xf numFmtId="0" fontId="18" fillId="7" borderId="0" xfId="0" applyFont="1" applyFill="1" applyBorder="1" applyAlignment="1">
      <alignment horizontal="center"/>
    </xf>
    <xf numFmtId="188" fontId="1" fillId="7" borderId="0" xfId="0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/>
    </xf>
    <xf numFmtId="188" fontId="1" fillId="7" borderId="0" xfId="0" applyNumberFormat="1" applyFont="1" applyFill="1" applyBorder="1" applyAlignment="1">
      <alignment vertical="center"/>
    </xf>
    <xf numFmtId="172" fontId="1" fillId="7" borderId="0" xfId="0" applyNumberFormat="1" applyFont="1" applyFill="1" applyBorder="1" applyAlignment="1">
      <alignment horizontal="center"/>
    </xf>
    <xf numFmtId="172" fontId="17" fillId="7" borderId="0" xfId="15" applyNumberFormat="1" applyFont="1" applyFill="1" applyBorder="1" applyAlignment="1" quotePrefix="1">
      <alignment horizontal="center"/>
    </xf>
    <xf numFmtId="0" fontId="18" fillId="7" borderId="0" xfId="0" applyFont="1" applyFill="1" applyBorder="1" applyAlignment="1">
      <alignment/>
    </xf>
    <xf numFmtId="1" fontId="18" fillId="7" borderId="0" xfId="0" applyNumberFormat="1" applyFont="1" applyFill="1" applyBorder="1" applyAlignment="1">
      <alignment horizontal="center"/>
    </xf>
    <xf numFmtId="187" fontId="4" fillId="7" borderId="0" xfId="15" applyNumberFormat="1" applyFont="1" applyFill="1" applyBorder="1" applyAlignment="1">
      <alignment horizontal="center"/>
    </xf>
    <xf numFmtId="0" fontId="18" fillId="7" borderId="0" xfId="0" applyFont="1" applyFill="1" applyBorder="1" applyAlignment="1" quotePrefix="1">
      <alignment horizontal="center"/>
    </xf>
    <xf numFmtId="172" fontId="4" fillId="7" borderId="0" xfId="0" applyNumberFormat="1" applyFont="1" applyFill="1" applyBorder="1" applyAlignment="1">
      <alignment horizontal="center"/>
    </xf>
    <xf numFmtId="172" fontId="28" fillId="7" borderId="0" xfId="0" applyNumberFormat="1" applyFont="1" applyFill="1" applyBorder="1" applyAlignment="1">
      <alignment horizontal="center"/>
    </xf>
    <xf numFmtId="0" fontId="18" fillId="7" borderId="25" xfId="0" applyFont="1" applyFill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187" fontId="18" fillId="0" borderId="21" xfId="15" applyNumberFormat="1" applyFont="1" applyBorder="1" applyAlignment="1">
      <alignment/>
    </xf>
    <xf numFmtId="172" fontId="18" fillId="0" borderId="28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27" fillId="0" borderId="19" xfId="0" applyNumberFormat="1" applyFont="1" applyBorder="1" applyAlignment="1">
      <alignment horizontal="center"/>
    </xf>
    <xf numFmtId="0" fontId="25" fillId="0" borderId="12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31" fillId="0" borderId="12" xfId="0" applyFont="1" applyBorder="1" applyAlignment="1">
      <alignment/>
    </xf>
    <xf numFmtId="0" fontId="31" fillId="0" borderId="1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87" fontId="18" fillId="6" borderId="21" xfId="15" applyNumberFormat="1" applyFont="1" applyFill="1" applyBorder="1" applyAlignment="1">
      <alignment/>
    </xf>
    <xf numFmtId="172" fontId="18" fillId="6" borderId="21" xfId="0" applyNumberFormat="1" applyFont="1" applyFill="1" applyBorder="1" applyAlignment="1" quotePrefix="1">
      <alignment horizontal="center"/>
    </xf>
    <xf numFmtId="172" fontId="18" fillId="8" borderId="21" xfId="0" applyNumberFormat="1" applyFont="1" applyFill="1" applyBorder="1" applyAlignment="1">
      <alignment/>
    </xf>
    <xf numFmtId="0" fontId="18" fillId="8" borderId="21" xfId="0" applyFont="1" applyFill="1" applyBorder="1" applyAlignment="1">
      <alignment horizontal="center"/>
    </xf>
    <xf numFmtId="0" fontId="12" fillId="7" borderId="29" xfId="0" applyFont="1" applyFill="1" applyBorder="1" applyAlignment="1">
      <alignment horizontal="center" vertical="center"/>
    </xf>
    <xf numFmtId="0" fontId="34" fillId="7" borderId="29" xfId="0" applyFont="1" applyFill="1" applyBorder="1" applyAlignment="1">
      <alignment horizontal="center" vertical="center"/>
    </xf>
    <xf numFmtId="0" fontId="34" fillId="7" borderId="19" xfId="0" applyFont="1" applyFill="1" applyBorder="1" applyAlignment="1">
      <alignment horizontal="center" vertical="center"/>
    </xf>
    <xf numFmtId="0" fontId="35" fillId="7" borderId="19" xfId="0" applyFont="1" applyFill="1" applyBorder="1" applyAlignment="1">
      <alignment horizontal="center" vertical="center"/>
    </xf>
    <xf numFmtId="0" fontId="34" fillId="7" borderId="23" xfId="0" applyFont="1" applyFill="1" applyBorder="1" applyAlignment="1">
      <alignment horizontal="center" vertical="center"/>
    </xf>
    <xf numFmtId="0" fontId="36" fillId="0" borderId="30" xfId="0" applyFont="1" applyBorder="1" applyAlignment="1">
      <alignment horizontal="center" vertical="center" textRotation="90" wrapText="1"/>
    </xf>
    <xf numFmtId="0" fontId="37" fillId="0" borderId="30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textRotation="90" wrapText="1"/>
    </xf>
    <xf numFmtId="0" fontId="36" fillId="0" borderId="23" xfId="0" applyFont="1" applyBorder="1" applyAlignment="1">
      <alignment horizontal="center" vertical="center" textRotation="90" wrapText="1"/>
    </xf>
    <xf numFmtId="0" fontId="36" fillId="0" borderId="16" xfId="0" applyFont="1" applyBorder="1" applyAlignment="1">
      <alignment horizontal="center" vertical="center" textRotation="90" wrapText="1"/>
    </xf>
    <xf numFmtId="0" fontId="36" fillId="0" borderId="23" xfId="0" applyFont="1" applyBorder="1" applyAlignment="1">
      <alignment horizontal="center" vertical="center"/>
    </xf>
    <xf numFmtId="0" fontId="36" fillId="0" borderId="30" xfId="0" applyNumberFormat="1" applyFont="1" applyBorder="1" applyAlignment="1">
      <alignment horizontal="center" vertical="center" textRotation="90" wrapText="1"/>
    </xf>
    <xf numFmtId="0" fontId="36" fillId="0" borderId="19" xfId="0" applyFont="1" applyBorder="1" applyAlignment="1">
      <alignment horizontal="center" vertical="center" textRotation="90" wrapText="1"/>
    </xf>
    <xf numFmtId="0" fontId="36" fillId="7" borderId="16" xfId="0" applyFont="1" applyFill="1" applyBorder="1" applyAlignment="1">
      <alignment horizontal="center" vertical="center" textRotation="90" wrapText="1"/>
    </xf>
    <xf numFmtId="172" fontId="36" fillId="7" borderId="16" xfId="0" applyNumberFormat="1" applyFont="1" applyFill="1" applyBorder="1" applyAlignment="1">
      <alignment horizontal="center" vertical="center" textRotation="90"/>
    </xf>
    <xf numFmtId="172" fontId="36" fillId="6" borderId="16" xfId="0" applyNumberFormat="1" applyFont="1" applyFill="1" applyBorder="1" applyAlignment="1">
      <alignment horizontal="center" vertical="center" textRotation="90" wrapText="1"/>
    </xf>
    <xf numFmtId="172" fontId="36" fillId="6" borderId="16" xfId="0" applyNumberFormat="1" applyFont="1" applyFill="1" applyBorder="1" applyAlignment="1">
      <alignment horizontal="center" vertical="center" textRotation="90"/>
    </xf>
    <xf numFmtId="0" fontId="36" fillId="0" borderId="16" xfId="0" applyFont="1" applyBorder="1" applyAlignment="1">
      <alignment horizontal="center" vertical="center"/>
    </xf>
    <xf numFmtId="0" fontId="39" fillId="0" borderId="0" xfId="0" applyFont="1" applyAlignment="1">
      <alignment/>
    </xf>
    <xf numFmtId="172" fontId="40" fillId="7" borderId="8" xfId="0" applyNumberFormat="1" applyFont="1" applyFill="1" applyBorder="1" applyAlignment="1">
      <alignment horizontal="center" vertical="center" textRotation="90"/>
    </xf>
    <xf numFmtId="172" fontId="40" fillId="6" borderId="8" xfId="0" applyNumberFormat="1" applyFont="1" applyFill="1" applyBorder="1" applyAlignment="1">
      <alignment horizontal="center" vertical="center" textRotation="90"/>
    </xf>
    <xf numFmtId="0" fontId="40" fillId="6" borderId="8" xfId="0" applyFont="1" applyFill="1" applyBorder="1" applyAlignment="1">
      <alignment horizontal="center" vertical="center" textRotation="90"/>
    </xf>
    <xf numFmtId="172" fontId="18" fillId="9" borderId="21" xfId="0" applyNumberFormat="1" applyFont="1" applyFill="1" applyBorder="1" applyAlignment="1">
      <alignment/>
    </xf>
    <xf numFmtId="0" fontId="18" fillId="9" borderId="21" xfId="0" applyFont="1" applyFill="1" applyBorder="1" applyAlignment="1">
      <alignment horizontal="center"/>
    </xf>
    <xf numFmtId="187" fontId="4" fillId="7" borderId="24" xfId="15" applyNumberFormat="1" applyFont="1" applyFill="1" applyBorder="1" applyAlignment="1">
      <alignment horizontal="center"/>
    </xf>
    <xf numFmtId="187" fontId="4" fillId="7" borderId="12" xfId="15" applyNumberFormat="1" applyFont="1" applyFill="1" applyBorder="1" applyAlignment="1">
      <alignment horizontal="center"/>
    </xf>
    <xf numFmtId="0" fontId="21" fillId="7" borderId="13" xfId="0" applyNumberFormat="1" applyFont="1" applyFill="1" applyBorder="1" applyAlignment="1">
      <alignment horizontal="center"/>
    </xf>
    <xf numFmtId="1" fontId="42" fillId="7" borderId="13" xfId="0" applyNumberFormat="1" applyFont="1" applyFill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8" fillId="0" borderId="33" xfId="0" applyFont="1" applyBorder="1" applyAlignment="1">
      <alignment/>
    </xf>
    <xf numFmtId="0" fontId="43" fillId="0" borderId="0" xfId="0" applyFont="1" applyBorder="1" applyAlignment="1">
      <alignment/>
    </xf>
    <xf numFmtId="0" fontId="18" fillId="0" borderId="0" xfId="0" applyFont="1" applyBorder="1" applyAlignment="1">
      <alignment/>
    </xf>
    <xf numFmtId="172" fontId="18" fillId="0" borderId="0" xfId="0" applyNumberFormat="1" applyFont="1" applyBorder="1" applyAlignment="1">
      <alignment/>
    </xf>
    <xf numFmtId="0" fontId="14" fillId="7" borderId="0" xfId="0" applyFont="1" applyFill="1" applyBorder="1" applyAlignment="1">
      <alignment/>
    </xf>
    <xf numFmtId="172" fontId="18" fillId="7" borderId="12" xfId="0" applyNumberFormat="1" applyFont="1" applyFill="1" applyBorder="1" applyAlignment="1">
      <alignment/>
    </xf>
    <xf numFmtId="1" fontId="18" fillId="7" borderId="12" xfId="0" applyNumberFormat="1" applyFont="1" applyFill="1" applyBorder="1" applyAlignment="1">
      <alignment horizontal="center"/>
    </xf>
    <xf numFmtId="0" fontId="18" fillId="7" borderId="12" xfId="0" applyFont="1" applyFill="1" applyBorder="1" applyAlignment="1">
      <alignment horizontal="center"/>
    </xf>
    <xf numFmtId="172" fontId="17" fillId="7" borderId="12" xfId="15" applyNumberFormat="1" applyFont="1" applyFill="1" applyBorder="1" applyAlignment="1" quotePrefix="1">
      <alignment horizontal="center"/>
    </xf>
    <xf numFmtId="0" fontId="18" fillId="7" borderId="12" xfId="0" applyFont="1" applyFill="1" applyBorder="1" applyAlignment="1">
      <alignment/>
    </xf>
    <xf numFmtId="0" fontId="18" fillId="7" borderId="0" xfId="0" applyFont="1" applyFill="1" applyAlignment="1">
      <alignment/>
    </xf>
    <xf numFmtId="0" fontId="43" fillId="7" borderId="0" xfId="0" applyFont="1" applyFill="1" applyBorder="1" applyAlignment="1">
      <alignment/>
    </xf>
    <xf numFmtId="0" fontId="18" fillId="7" borderId="0" xfId="0" applyFont="1" applyFill="1" applyBorder="1" applyAlignment="1">
      <alignment/>
    </xf>
    <xf numFmtId="172" fontId="18" fillId="0" borderId="26" xfId="0" applyNumberFormat="1" applyFont="1" applyBorder="1" applyAlignment="1">
      <alignment/>
    </xf>
    <xf numFmtId="0" fontId="18" fillId="9" borderId="26" xfId="0" applyFont="1" applyFill="1" applyBorder="1" applyAlignment="1">
      <alignment horizontal="center"/>
    </xf>
    <xf numFmtId="0" fontId="18" fillId="0" borderId="26" xfId="0" applyFont="1" applyBorder="1" applyAlignment="1">
      <alignment horizontal="center"/>
    </xf>
    <xf numFmtId="172" fontId="18" fillId="7" borderId="15" xfId="0" applyNumberFormat="1" applyFont="1" applyFill="1" applyBorder="1" applyAlignment="1">
      <alignment/>
    </xf>
    <xf numFmtId="172" fontId="18" fillId="9" borderId="12" xfId="0" applyNumberFormat="1" applyFont="1" applyFill="1" applyBorder="1" applyAlignment="1">
      <alignment/>
    </xf>
    <xf numFmtId="172" fontId="18" fillId="0" borderId="25" xfId="0" applyNumberFormat="1" applyFont="1" applyBorder="1" applyAlignment="1">
      <alignment horizontal="center"/>
    </xf>
    <xf numFmtId="1" fontId="18" fillId="0" borderId="34" xfId="0" applyNumberFormat="1" applyFont="1" applyBorder="1" applyAlignment="1">
      <alignment horizontal="center"/>
    </xf>
    <xf numFmtId="0" fontId="18" fillId="0" borderId="34" xfId="0" applyFont="1" applyBorder="1" applyAlignment="1">
      <alignment/>
    </xf>
    <xf numFmtId="172" fontId="18" fillId="0" borderId="34" xfId="15" applyNumberFormat="1" applyFont="1" applyBorder="1" applyAlignment="1" quotePrefix="1">
      <alignment horizontal="center"/>
    </xf>
    <xf numFmtId="187" fontId="18" fillId="0" borderId="35" xfId="15" applyNumberFormat="1" applyFont="1" applyBorder="1" applyAlignment="1">
      <alignment/>
    </xf>
    <xf numFmtId="172" fontId="18" fillId="0" borderId="36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172" fontId="42" fillId="7" borderId="13" xfId="0" applyNumberFormat="1" applyFont="1" applyFill="1" applyBorder="1" applyAlignment="1">
      <alignment horizontal="center"/>
    </xf>
    <xf numFmtId="172" fontId="17" fillId="7" borderId="34" xfId="15" applyNumberFormat="1" applyFont="1" applyFill="1" applyBorder="1" applyAlignment="1" quotePrefix="1">
      <alignment horizontal="center"/>
    </xf>
    <xf numFmtId="172" fontId="18" fillId="0" borderId="34" xfId="0" applyNumberFormat="1" applyFont="1" applyBorder="1" applyAlignment="1">
      <alignment/>
    </xf>
    <xf numFmtId="1" fontId="18" fillId="0" borderId="12" xfId="0" applyNumberFormat="1" applyFont="1" applyBorder="1" applyAlignment="1" quotePrefix="1">
      <alignment horizontal="center"/>
    </xf>
    <xf numFmtId="0" fontId="42" fillId="7" borderId="13" xfId="0" applyNumberFormat="1" applyFont="1" applyFill="1" applyBorder="1" applyAlignment="1">
      <alignment horizontal="center"/>
    </xf>
    <xf numFmtId="172" fontId="18" fillId="0" borderId="35" xfId="0" applyNumberFormat="1" applyFont="1" applyBorder="1" applyAlignment="1">
      <alignment horizontal="center"/>
    </xf>
    <xf numFmtId="172" fontId="17" fillId="0" borderId="34" xfId="15" applyNumberFormat="1" applyFont="1" applyFill="1" applyBorder="1" applyAlignment="1" quotePrefix="1">
      <alignment horizontal="center"/>
    </xf>
    <xf numFmtId="172" fontId="18" fillId="7" borderId="35" xfId="0" applyNumberFormat="1" applyFont="1" applyFill="1" applyBorder="1" applyAlignment="1">
      <alignment/>
    </xf>
    <xf numFmtId="0" fontId="18" fillId="0" borderId="35" xfId="0" applyFont="1" applyBorder="1" applyAlignment="1">
      <alignment horizontal="center"/>
    </xf>
    <xf numFmtId="172" fontId="18" fillId="7" borderId="34" xfId="0" applyNumberFormat="1" applyFont="1" applyFill="1" applyBorder="1" applyAlignment="1">
      <alignment/>
    </xf>
    <xf numFmtId="1" fontId="18" fillId="7" borderId="34" xfId="0" applyNumberFormat="1" applyFont="1" applyFill="1" applyBorder="1" applyAlignment="1">
      <alignment horizontal="center"/>
    </xf>
    <xf numFmtId="0" fontId="18" fillId="7" borderId="34" xfId="0" applyFont="1" applyFill="1" applyBorder="1" applyAlignment="1">
      <alignment horizontal="center"/>
    </xf>
    <xf numFmtId="0" fontId="18" fillId="7" borderId="37" xfId="0" applyFont="1" applyFill="1" applyBorder="1" applyAlignment="1">
      <alignment horizontal="center"/>
    </xf>
    <xf numFmtId="172" fontId="18" fillId="0" borderId="21" xfId="0" applyNumberFormat="1" applyFont="1" applyBorder="1" applyAlignment="1" quotePrefix="1">
      <alignment horizontal="center"/>
    </xf>
    <xf numFmtId="1" fontId="18" fillId="6" borderId="12" xfId="0" applyNumberFormat="1" applyFont="1" applyFill="1" applyBorder="1" applyAlignment="1" quotePrefix="1">
      <alignment horizontal="center"/>
    </xf>
    <xf numFmtId="172" fontId="18" fillId="6" borderId="35" xfId="0" applyNumberFormat="1" applyFont="1" applyFill="1" applyBorder="1" applyAlignment="1">
      <alignment horizontal="center"/>
    </xf>
    <xf numFmtId="172" fontId="17" fillId="0" borderId="38" xfId="15" applyNumberFormat="1" applyFont="1" applyFill="1" applyBorder="1" applyAlignment="1" quotePrefix="1">
      <alignment horizontal="center"/>
    </xf>
    <xf numFmtId="172" fontId="18" fillId="7" borderId="39" xfId="0" applyNumberFormat="1" applyFont="1" applyFill="1" applyBorder="1" applyAlignment="1">
      <alignment/>
    </xf>
    <xf numFmtId="172" fontId="1" fillId="0" borderId="35" xfId="0" applyNumberFormat="1" applyFont="1" applyBorder="1" applyAlignment="1">
      <alignment horizontal="center"/>
    </xf>
    <xf numFmtId="188" fontId="1" fillId="7" borderId="15" xfId="0" applyNumberFormat="1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17" fillId="0" borderId="0" xfId="15" applyNumberFormat="1" applyFont="1" applyFill="1" applyBorder="1" applyAlignment="1" quotePrefix="1">
      <alignment horizontal="center"/>
    </xf>
    <xf numFmtId="172" fontId="1" fillId="0" borderId="0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2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88" fontId="1" fillId="7" borderId="34" xfId="0" applyNumberFormat="1" applyFont="1" applyFill="1" applyBorder="1" applyAlignment="1">
      <alignment horizontal="center" vertical="center"/>
    </xf>
    <xf numFmtId="0" fontId="30" fillId="7" borderId="34" xfId="0" applyFont="1" applyFill="1" applyBorder="1" applyAlignment="1">
      <alignment horizontal="center"/>
    </xf>
    <xf numFmtId="172" fontId="28" fillId="0" borderId="34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" fontId="18" fillId="9" borderId="12" xfId="0" applyNumberFormat="1" applyFont="1" applyFill="1" applyBorder="1" applyAlignment="1">
      <alignment horizontal="center"/>
    </xf>
    <xf numFmtId="0" fontId="18" fillId="9" borderId="12" xfId="0" applyFont="1" applyFill="1" applyBorder="1" applyAlignment="1">
      <alignment/>
    </xf>
    <xf numFmtId="0" fontId="18" fillId="9" borderId="12" xfId="0" applyFont="1" applyFill="1" applyBorder="1" applyAlignment="1">
      <alignment horizontal="center"/>
    </xf>
    <xf numFmtId="172" fontId="17" fillId="9" borderId="12" xfId="15" applyNumberFormat="1" applyFont="1" applyFill="1" applyBorder="1" applyAlignment="1" quotePrefix="1">
      <alignment horizontal="center"/>
    </xf>
    <xf numFmtId="172" fontId="1" fillId="9" borderId="21" xfId="0" applyNumberFormat="1" applyFont="1" applyFill="1" applyBorder="1" applyAlignment="1">
      <alignment horizontal="center"/>
    </xf>
    <xf numFmtId="0" fontId="18" fillId="6" borderId="12" xfId="0" applyFont="1" applyFill="1" applyBorder="1" applyAlignment="1">
      <alignment horizontal="center"/>
    </xf>
    <xf numFmtId="172" fontId="18" fillId="6" borderId="12" xfId="0" applyNumberFormat="1" applyFont="1" applyFill="1" applyBorder="1" applyAlignment="1">
      <alignment/>
    </xf>
    <xf numFmtId="172" fontId="17" fillId="6" borderId="12" xfId="15" applyNumberFormat="1" applyFont="1" applyFill="1" applyBorder="1" applyAlignment="1" quotePrefix="1">
      <alignment horizontal="center"/>
    </xf>
    <xf numFmtId="172" fontId="18" fillId="6" borderId="21" xfId="0" applyNumberFormat="1" applyFont="1" applyFill="1" applyBorder="1" applyAlignment="1">
      <alignment/>
    </xf>
    <xf numFmtId="172" fontId="1" fillId="6" borderId="21" xfId="0" applyNumberFormat="1" applyFont="1" applyFill="1" applyBorder="1" applyAlignment="1">
      <alignment horizontal="center"/>
    </xf>
    <xf numFmtId="199" fontId="1" fillId="7" borderId="34" xfId="0" applyNumberFormat="1" applyFont="1" applyFill="1" applyBorder="1" applyAlignment="1">
      <alignment horizontal="center" vertical="center"/>
    </xf>
    <xf numFmtId="188" fontId="1" fillId="7" borderId="34" xfId="0" applyNumberFormat="1" applyFont="1" applyFill="1" applyBorder="1" applyAlignment="1">
      <alignment vertical="center"/>
    </xf>
    <xf numFmtId="172" fontId="1" fillId="6" borderId="35" xfId="0" applyNumberFormat="1" applyFont="1" applyFill="1" applyBorder="1" applyAlignment="1">
      <alignment horizontal="center"/>
    </xf>
    <xf numFmtId="172" fontId="18" fillId="7" borderId="13" xfId="0" applyNumberFormat="1" applyFont="1" applyFill="1" applyBorder="1" applyAlignment="1">
      <alignment/>
    </xf>
    <xf numFmtId="172" fontId="44" fillId="7" borderId="13" xfId="15" applyNumberFormat="1" applyFont="1" applyFill="1" applyBorder="1" applyAlignment="1" quotePrefix="1">
      <alignment horizontal="center"/>
    </xf>
    <xf numFmtId="172" fontId="45" fillId="7" borderId="13" xfId="0" applyNumberFormat="1" applyFont="1" applyFill="1" applyBorder="1" applyAlignment="1">
      <alignment/>
    </xf>
    <xf numFmtId="172" fontId="17" fillId="7" borderId="13" xfId="15" applyNumberFormat="1" applyFont="1" applyFill="1" applyBorder="1" applyAlignment="1" quotePrefix="1">
      <alignment horizontal="center"/>
    </xf>
    <xf numFmtId="0" fontId="0" fillId="7" borderId="0" xfId="0" applyFill="1" applyAlignment="1">
      <alignment/>
    </xf>
    <xf numFmtId="172" fontId="4" fillId="6" borderId="40" xfId="0" applyNumberFormat="1" applyFont="1" applyFill="1" applyBorder="1" applyAlignment="1">
      <alignment horizontal="center"/>
    </xf>
    <xf numFmtId="0" fontId="25" fillId="6" borderId="34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31" fillId="0" borderId="34" xfId="0" applyFont="1" applyBorder="1" applyAlignment="1">
      <alignment horizontal="center"/>
    </xf>
    <xf numFmtId="0" fontId="31" fillId="0" borderId="34" xfId="0" applyFont="1" applyBorder="1" applyAlignment="1">
      <alignment/>
    </xf>
    <xf numFmtId="1" fontId="18" fillId="0" borderId="34" xfId="0" applyNumberFormat="1" applyFont="1" applyBorder="1" applyAlignment="1" quotePrefix="1">
      <alignment horizontal="center"/>
    </xf>
    <xf numFmtId="172" fontId="18" fillId="9" borderId="35" xfId="0" applyNumberFormat="1" applyFont="1" applyFill="1" applyBorder="1" applyAlignment="1">
      <alignment/>
    </xf>
    <xf numFmtId="0" fontId="18" fillId="9" borderId="35" xfId="0" applyFont="1" applyFill="1" applyBorder="1" applyAlignment="1">
      <alignment horizontal="center"/>
    </xf>
    <xf numFmtId="172" fontId="18" fillId="9" borderId="34" xfId="0" applyNumberFormat="1" applyFont="1" applyFill="1" applyBorder="1" applyAlignment="1">
      <alignment/>
    </xf>
    <xf numFmtId="0" fontId="18" fillId="9" borderId="37" xfId="0" applyFont="1" applyFill="1" applyBorder="1" applyAlignment="1">
      <alignment horizontal="center"/>
    </xf>
    <xf numFmtId="172" fontId="18" fillId="0" borderId="37" xfId="0" applyNumberFormat="1" applyFont="1" applyBorder="1" applyAlignment="1">
      <alignment/>
    </xf>
    <xf numFmtId="0" fontId="18" fillId="0" borderId="41" xfId="0" applyFont="1" applyBorder="1" applyAlignment="1">
      <alignment horizontal="center"/>
    </xf>
    <xf numFmtId="0" fontId="18" fillId="7" borderId="35" xfId="0" applyFont="1" applyFill="1" applyBorder="1" applyAlignment="1">
      <alignment horizontal="center"/>
    </xf>
    <xf numFmtId="187" fontId="4" fillId="7" borderId="40" xfId="15" applyNumberFormat="1" applyFont="1" applyFill="1" applyBorder="1" applyAlignment="1">
      <alignment horizontal="center"/>
    </xf>
    <xf numFmtId="187" fontId="4" fillId="7" borderId="34" xfId="15" applyNumberFormat="1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46" fillId="0" borderId="14" xfId="0" applyFont="1" applyBorder="1" applyAlignment="1">
      <alignment/>
    </xf>
    <xf numFmtId="0" fontId="30" fillId="6" borderId="34" xfId="0" applyFont="1" applyFill="1" applyBorder="1" applyAlignment="1">
      <alignment horizontal="center"/>
    </xf>
    <xf numFmtId="1" fontId="45" fillId="0" borderId="12" xfId="0" applyNumberFormat="1" applyFont="1" applyBorder="1" applyAlignment="1">
      <alignment horizontal="center"/>
    </xf>
    <xf numFmtId="172" fontId="44" fillId="0" borderId="12" xfId="15" applyNumberFormat="1" applyFont="1" applyFill="1" applyBorder="1" applyAlignment="1" quotePrefix="1">
      <alignment horizontal="center"/>
    </xf>
    <xf numFmtId="172" fontId="4" fillId="7" borderId="24" xfId="0" applyNumberFormat="1" applyFont="1" applyFill="1" applyBorder="1" applyAlignment="1">
      <alignment horizontal="center"/>
    </xf>
    <xf numFmtId="172" fontId="44" fillId="7" borderId="12" xfId="15" applyNumberFormat="1" applyFont="1" applyFill="1" applyBorder="1" applyAlignment="1" quotePrefix="1">
      <alignment horizontal="center"/>
    </xf>
    <xf numFmtId="0" fontId="25" fillId="0" borderId="34" xfId="0" applyFont="1" applyBorder="1" applyAlignment="1">
      <alignment/>
    </xf>
    <xf numFmtId="0" fontId="18" fillId="7" borderId="34" xfId="0" applyFont="1" applyFill="1" applyBorder="1" applyAlignment="1">
      <alignment/>
    </xf>
    <xf numFmtId="0" fontId="1" fillId="9" borderId="35" xfId="0" applyFont="1" applyFill="1" applyBorder="1" applyAlignment="1">
      <alignment horizontal="center"/>
    </xf>
    <xf numFmtId="0" fontId="18" fillId="9" borderId="34" xfId="0" applyFont="1" applyFill="1" applyBorder="1" applyAlignment="1">
      <alignment horizontal="center"/>
    </xf>
    <xf numFmtId="172" fontId="17" fillId="9" borderId="34" xfId="15" applyNumberFormat="1" applyFont="1" applyFill="1" applyBorder="1" applyAlignment="1" quotePrefix="1">
      <alignment horizontal="center"/>
    </xf>
    <xf numFmtId="172" fontId="1" fillId="9" borderId="35" xfId="0" applyNumberFormat="1" applyFont="1" applyFill="1" applyBorder="1" applyAlignment="1">
      <alignment horizontal="center"/>
    </xf>
    <xf numFmtId="188" fontId="1" fillId="6" borderId="34" xfId="0" applyNumberFormat="1" applyFont="1" applyFill="1" applyBorder="1" applyAlignment="1">
      <alignment horizontal="center" vertical="center"/>
    </xf>
    <xf numFmtId="0" fontId="18" fillId="6" borderId="34" xfId="0" applyFont="1" applyFill="1" applyBorder="1" applyAlignment="1">
      <alignment horizontal="center"/>
    </xf>
    <xf numFmtId="172" fontId="18" fillId="6" borderId="34" xfId="0" applyNumberFormat="1" applyFont="1" applyFill="1" applyBorder="1" applyAlignment="1">
      <alignment/>
    </xf>
    <xf numFmtId="172" fontId="17" fillId="6" borderId="34" xfId="15" applyNumberFormat="1" applyFont="1" applyFill="1" applyBorder="1" applyAlignment="1" quotePrefix="1">
      <alignment horizontal="center"/>
    </xf>
    <xf numFmtId="172" fontId="18" fillId="6" borderId="35" xfId="0" applyNumberFormat="1" applyFont="1" applyFill="1" applyBorder="1" applyAlignment="1">
      <alignment/>
    </xf>
    <xf numFmtId="0" fontId="47" fillId="7" borderId="30" xfId="0" applyFont="1" applyFill="1" applyBorder="1" applyAlignment="1">
      <alignment horizontal="center" vertical="center" textRotation="90"/>
    </xf>
    <xf numFmtId="0" fontId="48" fillId="7" borderId="31" xfId="0" applyFont="1" applyFill="1" applyBorder="1" applyAlignment="1">
      <alignment horizontal="center" vertical="center" textRotation="90" wrapText="1"/>
    </xf>
    <xf numFmtId="0" fontId="27" fillId="7" borderId="18" xfId="0" applyFont="1" applyFill="1" applyBorder="1" applyAlignment="1">
      <alignment horizontal="center" vertical="center"/>
    </xf>
    <xf numFmtId="172" fontId="17" fillId="7" borderId="38" xfId="15" applyNumberFormat="1" applyFont="1" applyFill="1" applyBorder="1" applyAlignment="1" quotePrefix="1">
      <alignment horizontal="center"/>
    </xf>
    <xf numFmtId="0" fontId="17" fillId="0" borderId="8" xfId="0" applyFont="1" applyBorder="1" applyAlignment="1" quotePrefix="1">
      <alignment horizontal="center" vertical="center"/>
    </xf>
    <xf numFmtId="0" fontId="17" fillId="0" borderId="15" xfId="0" applyFont="1" applyBorder="1" applyAlignment="1" quotePrefix="1">
      <alignment horizontal="center" vertical="center"/>
    </xf>
    <xf numFmtId="0" fontId="49" fillId="0" borderId="20" xfId="0" applyFont="1" applyBorder="1" applyAlignment="1">
      <alignment horizontal="center"/>
    </xf>
    <xf numFmtId="172" fontId="18" fillId="7" borderId="25" xfId="0" applyNumberFormat="1" applyFont="1" applyFill="1" applyBorder="1" applyAlignment="1">
      <alignment/>
    </xf>
    <xf numFmtId="0" fontId="0" fillId="7" borderId="0" xfId="0" applyFill="1" applyBorder="1" applyAlignment="1">
      <alignment/>
    </xf>
    <xf numFmtId="188" fontId="1" fillId="9" borderId="12" xfId="0" applyNumberFormat="1" applyFont="1" applyFill="1" applyBorder="1" applyAlignment="1">
      <alignment horizontal="center" vertical="center"/>
    </xf>
    <xf numFmtId="0" fontId="50" fillId="7" borderId="21" xfId="0" applyFont="1" applyFill="1" applyBorder="1" applyAlignment="1" quotePrefix="1">
      <alignment horizontal="center"/>
    </xf>
    <xf numFmtId="172" fontId="50" fillId="7" borderId="21" xfId="0" applyNumberFormat="1" applyFont="1" applyFill="1" applyBorder="1" applyAlignment="1" quotePrefix="1">
      <alignment horizontal="center"/>
    </xf>
    <xf numFmtId="1" fontId="45" fillId="0" borderId="34" xfId="0" applyNumberFormat="1" applyFont="1" applyBorder="1" applyAlignment="1">
      <alignment horizontal="center"/>
    </xf>
    <xf numFmtId="172" fontId="44" fillId="0" borderId="34" xfId="15" applyNumberFormat="1" applyFont="1" applyFill="1" applyBorder="1" applyAlignment="1" quotePrefix="1">
      <alignment horizontal="center"/>
    </xf>
    <xf numFmtId="172" fontId="44" fillId="7" borderId="34" xfId="15" applyNumberFormat="1" applyFont="1" applyFill="1" applyBorder="1" applyAlignment="1" quotePrefix="1">
      <alignment horizontal="center"/>
    </xf>
    <xf numFmtId="0" fontId="17" fillId="0" borderId="34" xfId="0" applyFont="1" applyBorder="1" applyAlignment="1" quotePrefix="1">
      <alignment horizontal="center" vertical="center"/>
    </xf>
    <xf numFmtId="0" fontId="51" fillId="0" borderId="1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53" fillId="0" borderId="0" xfId="0" applyFont="1" applyAlignment="1">
      <alignment/>
    </xf>
    <xf numFmtId="0" fontId="17" fillId="0" borderId="12" xfId="0" applyFont="1" applyBorder="1" applyAlignment="1">
      <alignment/>
    </xf>
    <xf numFmtId="0" fontId="17" fillId="0" borderId="34" xfId="0" applyFont="1" applyBorder="1" applyAlignment="1">
      <alignment/>
    </xf>
    <xf numFmtId="172" fontId="40" fillId="7" borderId="19" xfId="0" applyNumberFormat="1" applyFont="1" applyFill="1" applyBorder="1" applyAlignment="1">
      <alignment horizontal="center" vertical="center" textRotation="90"/>
    </xf>
    <xf numFmtId="172" fontId="29" fillId="7" borderId="21" xfId="0" applyNumberFormat="1" applyFont="1" applyFill="1" applyBorder="1" applyAlignment="1" quotePrefix="1">
      <alignment horizontal="center"/>
    </xf>
    <xf numFmtId="0" fontId="1" fillId="0" borderId="2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72" fontId="36" fillId="7" borderId="13" xfId="0" applyNumberFormat="1" applyFont="1" applyFill="1" applyBorder="1" applyAlignment="1">
      <alignment horizontal="center" vertical="center" textRotation="90" wrapText="1"/>
    </xf>
    <xf numFmtId="172" fontId="36" fillId="6" borderId="13" xfId="0" applyNumberFormat="1" applyFont="1" applyFill="1" applyBorder="1" applyAlignment="1">
      <alignment horizontal="center" vertical="center" textRotation="90" wrapText="1"/>
    </xf>
    <xf numFmtId="172" fontId="36" fillId="6" borderId="13" xfId="0" applyNumberFormat="1" applyFont="1" applyFill="1" applyBorder="1" applyAlignment="1">
      <alignment horizontal="center" vertical="center" textRotation="90"/>
    </xf>
    <xf numFmtId="0" fontId="29" fillId="7" borderId="3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29" fillId="7" borderId="3" xfId="0" applyFont="1" applyFill="1" applyBorder="1" applyAlignment="1">
      <alignment horizontal="center"/>
    </xf>
    <xf numFmtId="0" fontId="54" fillId="0" borderId="3" xfId="0" applyFont="1" applyBorder="1" applyAlignment="1">
      <alignment/>
    </xf>
    <xf numFmtId="0" fontId="0" fillId="0" borderId="3" xfId="0" applyBorder="1" applyAlignment="1">
      <alignment/>
    </xf>
    <xf numFmtId="0" fontId="54" fillId="0" borderId="3" xfId="0" applyFont="1" applyBorder="1" applyAlignment="1">
      <alignment horizontal="center"/>
    </xf>
    <xf numFmtId="187" fontId="1" fillId="0" borderId="12" xfId="15" applyNumberFormat="1" applyFont="1" applyFill="1" applyBorder="1" applyAlignment="1">
      <alignment horizontal="center" vertical="center"/>
    </xf>
    <xf numFmtId="0" fontId="28" fillId="7" borderId="12" xfId="0" applyFont="1" applyFill="1" applyBorder="1" applyAlignment="1">
      <alignment horizontal="center"/>
    </xf>
    <xf numFmtId="172" fontId="51" fillId="6" borderId="12" xfId="0" applyNumberFormat="1" applyFont="1" applyFill="1" applyBorder="1" applyAlignment="1">
      <alignment horizontal="center"/>
    </xf>
    <xf numFmtId="0" fontId="51" fillId="7" borderId="12" xfId="0" applyFont="1" applyFill="1" applyBorder="1" applyAlignment="1">
      <alignment horizontal="center"/>
    </xf>
    <xf numFmtId="172" fontId="51" fillId="7" borderId="12" xfId="0" applyNumberFormat="1" applyFont="1" applyFill="1" applyBorder="1" applyAlignment="1">
      <alignment/>
    </xf>
    <xf numFmtId="0" fontId="28" fillId="7" borderId="34" xfId="0" applyFont="1" applyFill="1" applyBorder="1" applyAlignment="1">
      <alignment horizontal="center"/>
    </xf>
    <xf numFmtId="187" fontId="18" fillId="7" borderId="0" xfId="15" applyNumberFormat="1" applyFont="1" applyFill="1" applyBorder="1" applyAlignment="1">
      <alignment horizontal="center" vertical="center"/>
    </xf>
    <xf numFmtId="172" fontId="49" fillId="7" borderId="0" xfId="0" applyNumberFormat="1" applyFont="1" applyFill="1" applyBorder="1" applyAlignment="1">
      <alignment horizontal="center"/>
    </xf>
    <xf numFmtId="0" fontId="55" fillId="7" borderId="0" xfId="0" applyFont="1" applyFill="1" applyBorder="1" applyAlignment="1">
      <alignment horizontal="center"/>
    </xf>
    <xf numFmtId="172" fontId="49" fillId="7" borderId="0" xfId="0" applyNumberFormat="1" applyFont="1" applyFill="1" applyBorder="1" applyAlignment="1">
      <alignment/>
    </xf>
    <xf numFmtId="0" fontId="18" fillId="7" borderId="15" xfId="0" applyFont="1" applyFill="1" applyBorder="1" applyAlignment="1">
      <alignment horizontal="center"/>
    </xf>
    <xf numFmtId="172" fontId="17" fillId="7" borderId="15" xfId="15" applyNumberFormat="1" applyFont="1" applyFill="1" applyBorder="1" applyAlignment="1" quotePrefix="1">
      <alignment horizontal="center"/>
    </xf>
    <xf numFmtId="187" fontId="1" fillId="0" borderId="15" xfId="15" applyNumberFormat="1" applyFont="1" applyFill="1" applyBorder="1" applyAlignment="1">
      <alignment horizontal="center" vertical="center"/>
    </xf>
    <xf numFmtId="172" fontId="1" fillId="9" borderId="20" xfId="0" applyNumberFormat="1" applyFont="1" applyFill="1" applyBorder="1" applyAlignment="1">
      <alignment horizontal="center"/>
    </xf>
    <xf numFmtId="0" fontId="50" fillId="9" borderId="15" xfId="0" applyFont="1" applyFill="1" applyBorder="1" applyAlignment="1">
      <alignment horizontal="center"/>
    </xf>
    <xf numFmtId="0" fontId="17" fillId="0" borderId="0" xfId="0" applyFont="1" applyBorder="1" applyAlignment="1" quotePrefix="1">
      <alignment horizontal="center" vertical="center"/>
    </xf>
    <xf numFmtId="0" fontId="49" fillId="0" borderId="0" xfId="0" applyFont="1" applyBorder="1" applyAlignment="1">
      <alignment horizontal="center"/>
    </xf>
    <xf numFmtId="199" fontId="1" fillId="7" borderId="0" xfId="0" applyNumberFormat="1" applyFont="1" applyFill="1" applyBorder="1" applyAlignment="1">
      <alignment horizontal="center" vertical="center"/>
    </xf>
    <xf numFmtId="1" fontId="18" fillId="6" borderId="37" xfId="0" applyNumberFormat="1" applyFont="1" applyFill="1" applyBorder="1" applyAlignment="1">
      <alignment horizontal="center"/>
    </xf>
    <xf numFmtId="0" fontId="50" fillId="7" borderId="12" xfId="0" applyFont="1" applyFill="1" applyBorder="1" applyAlignment="1" quotePrefix="1">
      <alignment horizontal="center"/>
    </xf>
    <xf numFmtId="0" fontId="56" fillId="7" borderId="21" xfId="0" applyFont="1" applyFill="1" applyBorder="1" applyAlignment="1" quotePrefix="1">
      <alignment horizontal="center"/>
    </xf>
    <xf numFmtId="0" fontId="56" fillId="7" borderId="25" xfId="0" applyFont="1" applyFill="1" applyBorder="1" applyAlignment="1" quotePrefix="1">
      <alignment horizontal="center"/>
    </xf>
    <xf numFmtId="0" fontId="38" fillId="7" borderId="8" xfId="0" applyFont="1" applyFill="1" applyBorder="1" applyAlignment="1">
      <alignment horizontal="center" vertical="center"/>
    </xf>
    <xf numFmtId="1" fontId="17" fillId="0" borderId="12" xfId="0" applyNumberFormat="1" applyFont="1" applyBorder="1" applyAlignment="1" quotePrefix="1">
      <alignment horizontal="center"/>
    </xf>
    <xf numFmtId="0" fontId="17" fillId="0" borderId="38" xfId="0" applyFont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172" fontId="17" fillId="0" borderId="12" xfId="0" applyNumberFormat="1" applyFont="1" applyBorder="1" applyAlignment="1">
      <alignment/>
    </xf>
    <xf numFmtId="172" fontId="17" fillId="0" borderId="12" xfId="15" applyNumberFormat="1" applyFont="1" applyBorder="1" applyAlignment="1" quotePrefix="1">
      <alignment horizontal="center"/>
    </xf>
    <xf numFmtId="187" fontId="17" fillId="0" borderId="39" xfId="15" applyNumberFormat="1" applyFont="1" applyBorder="1" applyAlignment="1">
      <alignment/>
    </xf>
    <xf numFmtId="172" fontId="17" fillId="0" borderId="42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172" fontId="17" fillId="7" borderId="20" xfId="0" applyNumberFormat="1" applyFont="1" applyFill="1" applyBorder="1" applyAlignment="1">
      <alignment/>
    </xf>
    <xf numFmtId="0" fontId="17" fillId="0" borderId="43" xfId="0" applyFont="1" applyBorder="1" applyAlignment="1">
      <alignment horizontal="center"/>
    </xf>
    <xf numFmtId="172" fontId="17" fillId="7" borderId="15" xfId="0" applyNumberFormat="1" applyFont="1" applyFill="1" applyBorder="1" applyAlignment="1">
      <alignment/>
    </xf>
    <xf numFmtId="0" fontId="17" fillId="0" borderId="44" xfId="0" applyFont="1" applyBorder="1" applyAlignment="1">
      <alignment horizontal="center"/>
    </xf>
    <xf numFmtId="187" fontId="26" fillId="0" borderId="45" xfId="15" applyNumberFormat="1" applyFont="1" applyFill="1" applyBorder="1" applyAlignment="1">
      <alignment horizontal="center"/>
    </xf>
    <xf numFmtId="187" fontId="26" fillId="0" borderId="38" xfId="15" applyNumberFormat="1" applyFont="1" applyFill="1" applyBorder="1" applyAlignment="1">
      <alignment horizontal="center"/>
    </xf>
    <xf numFmtId="0" fontId="26" fillId="7" borderId="38" xfId="0" applyFont="1" applyFill="1" applyBorder="1" applyAlignment="1">
      <alignment horizontal="center"/>
    </xf>
    <xf numFmtId="172" fontId="17" fillId="0" borderId="38" xfId="0" applyNumberFormat="1" applyFont="1" applyBorder="1" applyAlignment="1">
      <alignment/>
    </xf>
    <xf numFmtId="172" fontId="17" fillId="7" borderId="39" xfId="0" applyNumberFormat="1" applyFont="1" applyFill="1" applyBorder="1" applyAlignment="1">
      <alignment/>
    </xf>
    <xf numFmtId="0" fontId="17" fillId="0" borderId="39" xfId="0" applyFont="1" applyBorder="1" applyAlignment="1">
      <alignment horizontal="center"/>
    </xf>
    <xf numFmtId="0" fontId="17" fillId="7" borderId="39" xfId="0" applyFont="1" applyFill="1" applyBorder="1" applyAlignment="1">
      <alignment horizontal="center"/>
    </xf>
    <xf numFmtId="172" fontId="17" fillId="0" borderId="39" xfId="0" applyNumberFormat="1" applyFont="1" applyBorder="1" applyAlignment="1">
      <alignment horizontal="center"/>
    </xf>
    <xf numFmtId="172" fontId="17" fillId="7" borderId="39" xfId="0" applyNumberFormat="1" applyFont="1" applyFill="1" applyBorder="1" applyAlignment="1">
      <alignment horizontal="center"/>
    </xf>
    <xf numFmtId="172" fontId="26" fillId="6" borderId="45" xfId="0" applyNumberFormat="1" applyFont="1" applyFill="1" applyBorder="1" applyAlignment="1">
      <alignment horizontal="center"/>
    </xf>
    <xf numFmtId="172" fontId="26" fillId="0" borderId="38" xfId="0" applyNumberFormat="1" applyFont="1" applyFill="1" applyBorder="1" applyAlignment="1">
      <alignment horizontal="center"/>
    </xf>
    <xf numFmtId="1" fontId="17" fillId="7" borderId="8" xfId="0" applyNumberFormat="1" applyFont="1" applyFill="1" applyBorder="1" applyAlignment="1">
      <alignment horizontal="center"/>
    </xf>
    <xf numFmtId="0" fontId="17" fillId="7" borderId="8" xfId="0" applyFont="1" applyFill="1" applyBorder="1" applyAlignment="1">
      <alignment horizontal="center"/>
    </xf>
    <xf numFmtId="0" fontId="17" fillId="7" borderId="38" xfId="0" applyFont="1" applyFill="1" applyBorder="1" applyAlignment="1">
      <alignment horizontal="center"/>
    </xf>
    <xf numFmtId="172" fontId="17" fillId="7" borderId="38" xfId="0" applyNumberFormat="1" applyFont="1" applyFill="1" applyBorder="1" applyAlignment="1">
      <alignment/>
    </xf>
    <xf numFmtId="172" fontId="26" fillId="7" borderId="24" xfId="0" applyNumberFormat="1" applyFont="1" applyFill="1" applyBorder="1" applyAlignment="1">
      <alignment horizontal="center"/>
    </xf>
    <xf numFmtId="187" fontId="17" fillId="0" borderId="12" xfId="15" applyNumberFormat="1" applyFont="1" applyFill="1" applyBorder="1" applyAlignment="1">
      <alignment horizontal="center" vertical="center"/>
    </xf>
    <xf numFmtId="0" fontId="26" fillId="7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187" fontId="17" fillId="0" borderId="21" xfId="15" applyNumberFormat="1" applyFont="1" applyBorder="1" applyAlignment="1">
      <alignment/>
    </xf>
    <xf numFmtId="172" fontId="17" fillId="0" borderId="21" xfId="0" applyNumberFormat="1" applyFont="1" applyBorder="1" applyAlignment="1" quotePrefix="1">
      <alignment horizontal="center"/>
    </xf>
    <xf numFmtId="172" fontId="17" fillId="0" borderId="25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172" fontId="17" fillId="7" borderId="21" xfId="0" applyNumberFormat="1" applyFont="1" applyFill="1" applyBorder="1" applyAlignment="1">
      <alignment/>
    </xf>
    <xf numFmtId="0" fontId="17" fillId="0" borderId="21" xfId="0" applyFont="1" applyBorder="1" applyAlignment="1">
      <alignment horizontal="center"/>
    </xf>
    <xf numFmtId="172" fontId="17" fillId="7" borderId="12" xfId="0" applyNumberFormat="1" applyFont="1" applyFill="1" applyBorder="1" applyAlignment="1">
      <alignment/>
    </xf>
    <xf numFmtId="0" fontId="17" fillId="0" borderId="26" xfId="0" applyFont="1" applyBorder="1" applyAlignment="1">
      <alignment horizontal="center"/>
    </xf>
    <xf numFmtId="172" fontId="17" fillId="0" borderId="26" xfId="0" applyNumberFormat="1" applyFont="1" applyBorder="1" applyAlignment="1">
      <alignment/>
    </xf>
    <xf numFmtId="172" fontId="17" fillId="0" borderId="21" xfId="0" applyNumberFormat="1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72" fontId="17" fillId="7" borderId="21" xfId="0" applyNumberFormat="1" applyFont="1" applyFill="1" applyBorder="1" applyAlignment="1">
      <alignment horizontal="center"/>
    </xf>
    <xf numFmtId="188" fontId="17" fillId="7" borderId="12" xfId="0" applyNumberFormat="1" applyFont="1" applyFill="1" applyBorder="1" applyAlignment="1">
      <alignment horizontal="center" vertical="center"/>
    </xf>
    <xf numFmtId="199" fontId="17" fillId="7" borderId="12" xfId="0" applyNumberFormat="1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/>
    </xf>
    <xf numFmtId="172" fontId="26" fillId="6" borderId="24" xfId="0" applyNumberFormat="1" applyFont="1" applyFill="1" applyBorder="1" applyAlignment="1">
      <alignment horizontal="center"/>
    </xf>
    <xf numFmtId="172" fontId="26" fillId="0" borderId="12" xfId="0" applyNumberFormat="1" applyFont="1" applyFill="1" applyBorder="1" applyAlignment="1">
      <alignment horizontal="center"/>
    </xf>
    <xf numFmtId="1" fontId="17" fillId="7" borderId="12" xfId="0" applyNumberFormat="1" applyFont="1" applyFill="1" applyBorder="1" applyAlignment="1">
      <alignment horizontal="center"/>
    </xf>
    <xf numFmtId="0" fontId="17" fillId="7" borderId="12" xfId="0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188" fontId="17" fillId="7" borderId="12" xfId="0" applyNumberFormat="1" applyFont="1" applyFill="1" applyBorder="1" applyAlignment="1">
      <alignment vertical="center"/>
    </xf>
    <xf numFmtId="0" fontId="17" fillId="0" borderId="12" xfId="0" applyFont="1" applyBorder="1" applyAlignment="1" quotePrefix="1">
      <alignment horizontal="center"/>
    </xf>
    <xf numFmtId="172" fontId="17" fillId="9" borderId="21" xfId="0" applyNumberFormat="1" applyFont="1" applyFill="1" applyBorder="1" applyAlignment="1">
      <alignment horizontal="center"/>
    </xf>
    <xf numFmtId="0" fontId="17" fillId="7" borderId="26" xfId="0" applyFont="1" applyFill="1" applyBorder="1" applyAlignment="1">
      <alignment horizontal="center"/>
    </xf>
    <xf numFmtId="0" fontId="44" fillId="7" borderId="25" xfId="0" applyFont="1" applyFill="1" applyBorder="1" applyAlignment="1" quotePrefix="1">
      <alignment horizontal="center"/>
    </xf>
    <xf numFmtId="172" fontId="17" fillId="0" borderId="21" xfId="0" applyNumberFormat="1" applyFont="1" applyFill="1" applyBorder="1" applyAlignment="1">
      <alignment horizontal="center"/>
    </xf>
    <xf numFmtId="0" fontId="17" fillId="9" borderId="26" xfId="0" applyFont="1" applyFill="1" applyBorder="1" applyAlignment="1">
      <alignment horizontal="center"/>
    </xf>
    <xf numFmtId="172" fontId="17" fillId="6" borderId="21" xfId="0" applyNumberFormat="1" applyFont="1" applyFill="1" applyBorder="1" applyAlignment="1">
      <alignment horizontal="center"/>
    </xf>
    <xf numFmtId="0" fontId="44" fillId="7" borderId="25" xfId="0" applyFont="1" applyFill="1" applyBorder="1" applyAlignment="1">
      <alignment horizontal="center"/>
    </xf>
    <xf numFmtId="1" fontId="44" fillId="0" borderId="12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32" xfId="0" applyFont="1" applyFill="1" applyBorder="1" applyAlignment="1">
      <alignment horizontal="center"/>
    </xf>
    <xf numFmtId="172" fontId="44" fillId="0" borderId="12" xfId="15" applyNumberFormat="1" applyFont="1" applyBorder="1" applyAlignment="1" quotePrefix="1">
      <alignment horizontal="center"/>
    </xf>
    <xf numFmtId="187" fontId="44" fillId="0" borderId="21" xfId="15" applyNumberFormat="1" applyFont="1" applyBorder="1" applyAlignment="1">
      <alignment/>
    </xf>
    <xf numFmtId="172" fontId="44" fillId="0" borderId="46" xfId="0" applyNumberFormat="1" applyFont="1" applyBorder="1" applyAlignment="1">
      <alignment horizontal="center"/>
    </xf>
    <xf numFmtId="172" fontId="44" fillId="0" borderId="25" xfId="0" applyNumberFormat="1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172" fontId="44" fillId="0" borderId="12" xfId="0" applyNumberFormat="1" applyFont="1" applyBorder="1" applyAlignment="1">
      <alignment/>
    </xf>
    <xf numFmtId="172" fontId="44" fillId="7" borderId="21" xfId="0" applyNumberFormat="1" applyFont="1" applyFill="1" applyBorder="1" applyAlignment="1">
      <alignment/>
    </xf>
    <xf numFmtId="172" fontId="44" fillId="0" borderId="12" xfId="0" applyNumberFormat="1" applyFont="1" applyBorder="1" applyAlignment="1">
      <alignment horizontal="center"/>
    </xf>
    <xf numFmtId="172" fontId="44" fillId="0" borderId="26" xfId="0" applyNumberFormat="1" applyFont="1" applyBorder="1" applyAlignment="1">
      <alignment/>
    </xf>
    <xf numFmtId="172" fontId="44" fillId="7" borderId="25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44" fillId="0" borderId="21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7" borderId="21" xfId="0" applyFont="1" applyFill="1" applyBorder="1" applyAlignment="1">
      <alignment horizontal="center"/>
    </xf>
    <xf numFmtId="1" fontId="17" fillId="0" borderId="12" xfId="0" applyNumberFormat="1" applyFont="1" applyBorder="1" applyAlignment="1">
      <alignment/>
    </xf>
    <xf numFmtId="1" fontId="44" fillId="0" borderId="12" xfId="0" applyNumberFormat="1" applyFont="1" applyBorder="1" applyAlignment="1" quotePrefix="1">
      <alignment horizontal="center"/>
    </xf>
    <xf numFmtId="0" fontId="44" fillId="0" borderId="12" xfId="0" applyFont="1" applyFill="1" applyBorder="1" applyAlignment="1">
      <alignment horizontal="center"/>
    </xf>
    <xf numFmtId="172" fontId="44" fillId="0" borderId="27" xfId="0" applyNumberFormat="1" applyFont="1" applyBorder="1" applyAlignment="1">
      <alignment horizontal="center"/>
    </xf>
    <xf numFmtId="172" fontId="44" fillId="0" borderId="21" xfId="0" applyNumberFormat="1" applyFont="1" applyBorder="1" applyAlignment="1">
      <alignment horizontal="center"/>
    </xf>
    <xf numFmtId="172" fontId="17" fillId="7" borderId="40" xfId="0" applyNumberFormat="1" applyFont="1" applyFill="1" applyBorder="1" applyAlignment="1">
      <alignment/>
    </xf>
    <xf numFmtId="0" fontId="44" fillId="6" borderId="25" xfId="0" applyFont="1" applyFill="1" applyBorder="1" applyAlignment="1" quotePrefix="1">
      <alignment horizontal="center"/>
    </xf>
    <xf numFmtId="172" fontId="44" fillId="7" borderId="26" xfId="0" applyNumberFormat="1" applyFont="1" applyFill="1" applyBorder="1" applyAlignment="1">
      <alignment/>
    </xf>
    <xf numFmtId="1" fontId="44" fillId="7" borderId="12" xfId="0" applyNumberFormat="1" applyFont="1" applyFill="1" applyBorder="1" applyAlignment="1">
      <alignment horizontal="center"/>
    </xf>
    <xf numFmtId="0" fontId="44" fillId="7" borderId="12" xfId="0" applyFont="1" applyFill="1" applyBorder="1" applyAlignment="1">
      <alignment horizontal="center"/>
    </xf>
    <xf numFmtId="172" fontId="44" fillId="7" borderId="12" xfId="0" applyNumberFormat="1" applyFont="1" applyFill="1" applyBorder="1" applyAlignment="1">
      <alignment/>
    </xf>
    <xf numFmtId="172" fontId="44" fillId="7" borderId="12" xfId="0" applyNumberFormat="1" applyFont="1" applyFill="1" applyBorder="1" applyAlignment="1">
      <alignment horizontal="center"/>
    </xf>
    <xf numFmtId="172" fontId="44" fillId="0" borderId="46" xfId="0" applyNumberFormat="1" applyFont="1" applyBorder="1" applyAlignment="1" quotePrefix="1">
      <alignment horizontal="center"/>
    </xf>
    <xf numFmtId="0" fontId="44" fillId="0" borderId="12" xfId="0" applyFont="1" applyBorder="1" applyAlignment="1" quotePrefix="1">
      <alignment horizontal="center"/>
    </xf>
    <xf numFmtId="188" fontId="17" fillId="7" borderId="15" xfId="0" applyNumberFormat="1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/>
    </xf>
    <xf numFmtId="172" fontId="17" fillId="7" borderId="20" xfId="0" applyNumberFormat="1" applyFont="1" applyFill="1" applyBorder="1" applyAlignment="1">
      <alignment horizontal="center"/>
    </xf>
    <xf numFmtId="187" fontId="17" fillId="0" borderId="15" xfId="15" applyNumberFormat="1" applyFont="1" applyFill="1" applyBorder="1" applyAlignment="1">
      <alignment horizontal="center" vertical="center"/>
    </xf>
    <xf numFmtId="0" fontId="26" fillId="7" borderId="15" xfId="0" applyFont="1" applyFill="1" applyBorder="1" applyAlignment="1">
      <alignment horizontal="center"/>
    </xf>
    <xf numFmtId="0" fontId="44" fillId="7" borderId="36" xfId="0" applyFont="1" applyFill="1" applyBorder="1" applyAlignment="1">
      <alignment horizontal="center"/>
    </xf>
    <xf numFmtId="1" fontId="44" fillId="0" borderId="34" xfId="0" applyNumberFormat="1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4" fillId="0" borderId="34" xfId="0" applyFont="1" applyFill="1" applyBorder="1" applyAlignment="1">
      <alignment horizontal="center"/>
    </xf>
    <xf numFmtId="172" fontId="17" fillId="0" borderId="34" xfId="0" applyNumberFormat="1" applyFont="1" applyBorder="1" applyAlignment="1">
      <alignment/>
    </xf>
    <xf numFmtId="172" fontId="44" fillId="0" borderId="34" xfId="15" applyNumberFormat="1" applyFont="1" applyBorder="1" applyAlignment="1" quotePrefix="1">
      <alignment horizontal="center"/>
    </xf>
    <xf numFmtId="187" fontId="44" fillId="0" borderId="35" xfId="15" applyNumberFormat="1" applyFont="1" applyBorder="1" applyAlignment="1">
      <alignment/>
    </xf>
    <xf numFmtId="172" fontId="44" fillId="0" borderId="47" xfId="0" applyNumberFormat="1" applyFont="1" applyBorder="1" applyAlignment="1">
      <alignment horizontal="center"/>
    </xf>
    <xf numFmtId="172" fontId="44" fillId="0" borderId="36" xfId="0" applyNumberFormat="1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172" fontId="44" fillId="0" borderId="34" xfId="0" applyNumberFormat="1" applyFont="1" applyBorder="1" applyAlignment="1">
      <alignment/>
    </xf>
    <xf numFmtId="172" fontId="44" fillId="7" borderId="35" xfId="0" applyNumberFormat="1" applyFont="1" applyFill="1" applyBorder="1" applyAlignment="1">
      <alignment/>
    </xf>
    <xf numFmtId="172" fontId="44" fillId="7" borderId="37" xfId="0" applyNumberFormat="1" applyFont="1" applyFill="1" applyBorder="1" applyAlignment="1">
      <alignment/>
    </xf>
    <xf numFmtId="1" fontId="44" fillId="7" borderId="34" xfId="0" applyNumberFormat="1" applyFont="1" applyFill="1" applyBorder="1" applyAlignment="1">
      <alignment horizontal="center"/>
    </xf>
    <xf numFmtId="0" fontId="44" fillId="7" borderId="34" xfId="0" applyFont="1" applyFill="1" applyBorder="1" applyAlignment="1">
      <alignment horizontal="center"/>
    </xf>
    <xf numFmtId="172" fontId="44" fillId="7" borderId="34" xfId="0" applyNumberFormat="1" applyFont="1" applyFill="1" applyBorder="1" applyAlignment="1">
      <alignment/>
    </xf>
    <xf numFmtId="172" fontId="44" fillId="7" borderId="36" xfId="0" applyNumberFormat="1" applyFont="1" applyFill="1" applyBorder="1" applyAlignment="1">
      <alignment/>
    </xf>
    <xf numFmtId="172" fontId="44" fillId="0" borderId="37" xfId="0" applyNumberFormat="1" applyFont="1" applyBorder="1" applyAlignment="1">
      <alignment/>
    </xf>
    <xf numFmtId="0" fontId="44" fillId="0" borderId="34" xfId="0" applyFont="1" applyBorder="1" applyAlignment="1">
      <alignment/>
    </xf>
    <xf numFmtId="188" fontId="17" fillId="7" borderId="34" xfId="0" applyNumberFormat="1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/>
    </xf>
    <xf numFmtId="172" fontId="17" fillId="7" borderId="35" xfId="0" applyNumberFormat="1" applyFont="1" applyFill="1" applyBorder="1" applyAlignment="1">
      <alignment/>
    </xf>
    <xf numFmtId="172" fontId="17" fillId="7" borderId="35" xfId="0" applyNumberFormat="1" applyFont="1" applyFill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7" borderId="35" xfId="0" applyFont="1" applyFill="1" applyBorder="1" applyAlignment="1">
      <alignment horizontal="center"/>
    </xf>
    <xf numFmtId="1" fontId="17" fillId="0" borderId="34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172" fontId="17" fillId="0" borderId="35" xfId="0" applyNumberFormat="1" applyFont="1" applyBorder="1" applyAlignment="1">
      <alignment horizontal="center"/>
    </xf>
    <xf numFmtId="199" fontId="17" fillId="7" borderId="34" xfId="0" applyNumberFormat="1" applyFont="1" applyFill="1" applyBorder="1" applyAlignment="1">
      <alignment horizontal="center" vertical="center"/>
    </xf>
    <xf numFmtId="188" fontId="17" fillId="7" borderId="34" xfId="0" applyNumberFormat="1" applyFont="1" applyFill="1" applyBorder="1" applyAlignment="1">
      <alignment vertical="center"/>
    </xf>
    <xf numFmtId="172" fontId="26" fillId="6" borderId="40" xfId="0" applyNumberFormat="1" applyFont="1" applyFill="1" applyBorder="1" applyAlignment="1">
      <alignment horizontal="center"/>
    </xf>
    <xf numFmtId="172" fontId="26" fillId="7" borderId="40" xfId="0" applyNumberFormat="1" applyFont="1" applyFill="1" applyBorder="1" applyAlignment="1">
      <alignment horizontal="center"/>
    </xf>
    <xf numFmtId="0" fontId="26" fillId="7" borderId="34" xfId="0" applyFont="1" applyFill="1" applyBorder="1" applyAlignment="1">
      <alignment horizontal="center"/>
    </xf>
    <xf numFmtId="172" fontId="26" fillId="0" borderId="34" xfId="0" applyNumberFormat="1" applyFont="1" applyFill="1" applyBorder="1" applyAlignment="1">
      <alignment horizontal="center"/>
    </xf>
    <xf numFmtId="172" fontId="17" fillId="7" borderId="34" xfId="0" applyNumberFormat="1" applyFont="1" applyFill="1" applyBorder="1" applyAlignment="1">
      <alignment/>
    </xf>
    <xf numFmtId="0" fontId="17" fillId="7" borderId="34" xfId="0" applyFont="1" applyFill="1" applyBorder="1" applyAlignment="1">
      <alignment horizontal="center"/>
    </xf>
    <xf numFmtId="187" fontId="17" fillId="0" borderId="34" xfId="15" applyNumberFormat="1" applyFont="1" applyFill="1" applyBorder="1" applyAlignment="1">
      <alignment horizontal="center" vertical="center"/>
    </xf>
    <xf numFmtId="0" fontId="26" fillId="0" borderId="43" xfId="0" applyFont="1" applyBorder="1" applyAlignment="1">
      <alignment horizontal="center"/>
    </xf>
    <xf numFmtId="172" fontId="26" fillId="7" borderId="12" xfId="0" applyNumberFormat="1" applyFont="1" applyFill="1" applyBorder="1" applyAlignment="1">
      <alignment horizontal="center"/>
    </xf>
    <xf numFmtId="172" fontId="26" fillId="7" borderId="12" xfId="0" applyNumberFormat="1" applyFont="1" applyFill="1" applyBorder="1" applyAlignment="1">
      <alignment/>
    </xf>
    <xf numFmtId="0" fontId="26" fillId="0" borderId="20" xfId="0" applyFont="1" applyBorder="1" applyAlignment="1">
      <alignment horizontal="center"/>
    </xf>
    <xf numFmtId="0" fontId="26" fillId="7" borderId="20" xfId="0" applyFont="1" applyFill="1" applyBorder="1" applyAlignment="1">
      <alignment horizontal="center"/>
    </xf>
    <xf numFmtId="172" fontId="26" fillId="7" borderId="15" xfId="0" applyNumberFormat="1" applyFont="1" applyFill="1" applyBorder="1" applyAlignment="1">
      <alignment horizontal="center"/>
    </xf>
    <xf numFmtId="172" fontId="26" fillId="7" borderId="15" xfId="0" applyNumberFormat="1" applyFont="1" applyFill="1" applyBorder="1" applyAlignment="1">
      <alignment/>
    </xf>
    <xf numFmtId="0" fontId="26" fillId="0" borderId="35" xfId="0" applyFont="1" applyBorder="1" applyAlignment="1">
      <alignment horizontal="center"/>
    </xf>
    <xf numFmtId="172" fontId="26" fillId="7" borderId="34" xfId="0" applyNumberFormat="1" applyFont="1" applyFill="1" applyBorder="1" applyAlignment="1">
      <alignment horizontal="center"/>
    </xf>
    <xf numFmtId="172" fontId="26" fillId="7" borderId="34" xfId="0" applyNumberFormat="1" applyFont="1" applyFill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172" fontId="50" fillId="7" borderId="21" xfId="0" applyNumberFormat="1" applyFont="1" applyFill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3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7" fillId="9" borderId="15" xfId="0" applyFont="1" applyFill="1" applyBorder="1" applyAlignment="1" quotePrefix="1">
      <alignment horizontal="center" vertical="center"/>
    </xf>
    <xf numFmtId="0" fontId="26" fillId="9" borderId="20" xfId="0" applyFont="1" applyFill="1" applyBorder="1" applyAlignment="1">
      <alignment horizontal="center"/>
    </xf>
    <xf numFmtId="187" fontId="26" fillId="0" borderId="24" xfId="15" applyNumberFormat="1" applyFont="1" applyFill="1" applyBorder="1" applyAlignment="1">
      <alignment horizontal="center"/>
    </xf>
    <xf numFmtId="187" fontId="26" fillId="0" borderId="12" xfId="15" applyNumberFormat="1" applyFont="1" applyFill="1" applyBorder="1" applyAlignment="1">
      <alignment horizontal="center"/>
    </xf>
    <xf numFmtId="187" fontId="26" fillId="0" borderId="40" xfId="15" applyNumberFormat="1" applyFont="1" applyFill="1" applyBorder="1" applyAlignment="1">
      <alignment horizontal="center"/>
    </xf>
    <xf numFmtId="187" fontId="26" fillId="0" borderId="34" xfId="15" applyNumberFormat="1" applyFont="1" applyFill="1" applyBorder="1" applyAlignment="1">
      <alignment horizontal="center"/>
    </xf>
    <xf numFmtId="0" fontId="49" fillId="0" borderId="13" xfId="0" applyNumberFormat="1" applyFont="1" applyBorder="1" applyAlignment="1">
      <alignment horizontal="center"/>
    </xf>
    <xf numFmtId="172" fontId="56" fillId="7" borderId="21" xfId="0" applyNumberFormat="1" applyFont="1" applyFill="1" applyBorder="1" applyAlignment="1" quotePrefix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44" xfId="0" applyFont="1" applyFill="1" applyBorder="1" applyAlignment="1">
      <alignment horizontal="center"/>
    </xf>
    <xf numFmtId="0" fontId="28" fillId="9" borderId="44" xfId="0" applyFont="1" applyFill="1" applyBorder="1" applyAlignment="1">
      <alignment horizontal="center"/>
    </xf>
    <xf numFmtId="0" fontId="28" fillId="9" borderId="48" xfId="0" applyFont="1" applyFill="1" applyBorder="1" applyAlignment="1">
      <alignment horizontal="center"/>
    </xf>
    <xf numFmtId="0" fontId="28" fillId="0" borderId="48" xfId="0" applyFont="1" applyFill="1" applyBorder="1" applyAlignment="1">
      <alignment horizontal="center"/>
    </xf>
    <xf numFmtId="0" fontId="27" fillId="0" borderId="8" xfId="0" applyNumberFormat="1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1" fontId="29" fillId="7" borderId="8" xfId="0" applyNumberFormat="1" applyFont="1" applyFill="1" applyBorder="1" applyAlignment="1">
      <alignment horizontal="center" vertical="center"/>
    </xf>
    <xf numFmtId="0" fontId="29" fillId="7" borderId="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/>
    </xf>
    <xf numFmtId="172" fontId="24" fillId="0" borderId="8" xfId="0" applyNumberFormat="1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7" fillId="7" borderId="8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right" vertical="center"/>
    </xf>
    <xf numFmtId="0" fontId="13" fillId="7" borderId="19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/>
    </xf>
    <xf numFmtId="0" fontId="27" fillId="6" borderId="29" xfId="0" applyFont="1" applyFill="1" applyBorder="1" applyAlignment="1">
      <alignment horizontal="center"/>
    </xf>
    <xf numFmtId="0" fontId="27" fillId="6" borderId="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7" fillId="9" borderId="8" xfId="0" applyFont="1" applyFill="1" applyBorder="1" applyAlignment="1">
      <alignment horizontal="center"/>
    </xf>
    <xf numFmtId="0" fontId="24" fillId="0" borderId="8" xfId="0" applyNumberFormat="1" applyFont="1" applyFill="1" applyBorder="1" applyAlignment="1">
      <alignment horizontal="center"/>
    </xf>
    <xf numFmtId="0" fontId="27" fillId="7" borderId="48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50" fillId="0" borderId="3" xfId="0" applyFont="1" applyBorder="1" applyAlignment="1">
      <alignment horizontal="center"/>
    </xf>
    <xf numFmtId="0" fontId="50" fillId="0" borderId="32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33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32" xfId="0" applyFont="1" applyBorder="1" applyAlignment="1">
      <alignment/>
    </xf>
    <xf numFmtId="1" fontId="17" fillId="0" borderId="32" xfId="0" applyNumberFormat="1" applyFont="1" applyBorder="1" applyAlignment="1" quotePrefix="1">
      <alignment horizontal="center"/>
    </xf>
    <xf numFmtId="0" fontId="17" fillId="0" borderId="32" xfId="0" applyFont="1" applyBorder="1" applyAlignment="1">
      <alignment horizontal="center"/>
    </xf>
    <xf numFmtId="1" fontId="17" fillId="0" borderId="32" xfId="0" applyNumberFormat="1" applyFont="1" applyBorder="1" applyAlignment="1">
      <alignment horizontal="center"/>
    </xf>
    <xf numFmtId="172" fontId="17" fillId="0" borderId="32" xfId="0" applyNumberFormat="1" applyFont="1" applyBorder="1" applyAlignment="1">
      <alignment/>
    </xf>
    <xf numFmtId="172" fontId="17" fillId="0" borderId="32" xfId="15" applyNumberFormat="1" applyFont="1" applyBorder="1" applyAlignment="1" quotePrefix="1">
      <alignment horizontal="center"/>
    </xf>
    <xf numFmtId="187" fontId="17" fillId="0" borderId="50" xfId="15" applyNumberFormat="1" applyFont="1" applyBorder="1" applyAlignment="1">
      <alignment/>
    </xf>
    <xf numFmtId="172" fontId="17" fillId="0" borderId="50" xfId="0" applyNumberFormat="1" applyFont="1" applyBorder="1" applyAlignment="1" quotePrefix="1">
      <alignment horizontal="center"/>
    </xf>
    <xf numFmtId="172" fontId="17" fillId="0" borderId="49" xfId="0" applyNumberFormat="1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172" fontId="17" fillId="0" borderId="3" xfId="0" applyNumberFormat="1" applyFont="1" applyBorder="1" applyAlignment="1">
      <alignment/>
    </xf>
    <xf numFmtId="172" fontId="17" fillId="0" borderId="3" xfId="15" applyNumberFormat="1" applyFont="1" applyFill="1" applyBorder="1" applyAlignment="1" quotePrefix="1">
      <alignment horizontal="center"/>
    </xf>
    <xf numFmtId="172" fontId="17" fillId="7" borderId="43" xfId="0" applyNumberFormat="1" applyFont="1" applyFill="1" applyBorder="1" applyAlignment="1">
      <alignment/>
    </xf>
    <xf numFmtId="1" fontId="17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/>
    </xf>
    <xf numFmtId="0" fontId="17" fillId="0" borderId="3" xfId="0" applyFont="1" applyBorder="1" applyAlignment="1">
      <alignment horizontal="center"/>
    </xf>
    <xf numFmtId="172" fontId="17" fillId="7" borderId="3" xfId="0" applyNumberFormat="1" applyFont="1" applyFill="1" applyBorder="1" applyAlignment="1">
      <alignment/>
    </xf>
    <xf numFmtId="172" fontId="17" fillId="0" borderId="44" xfId="0" applyNumberFormat="1" applyFont="1" applyBorder="1" applyAlignment="1">
      <alignment/>
    </xf>
    <xf numFmtId="187" fontId="26" fillId="0" borderId="51" xfId="15" applyNumberFormat="1" applyFont="1" applyFill="1" applyBorder="1" applyAlignment="1">
      <alignment horizontal="center"/>
    </xf>
    <xf numFmtId="187" fontId="26" fillId="0" borderId="32" xfId="15" applyNumberFormat="1" applyFont="1" applyFill="1" applyBorder="1" applyAlignment="1">
      <alignment horizontal="center"/>
    </xf>
    <xf numFmtId="0" fontId="26" fillId="7" borderId="32" xfId="0" applyFont="1" applyFill="1" applyBorder="1" applyAlignment="1">
      <alignment horizontal="center"/>
    </xf>
    <xf numFmtId="172" fontId="17" fillId="0" borderId="32" xfId="15" applyNumberFormat="1" applyFont="1" applyFill="1" applyBorder="1" applyAlignment="1" quotePrefix="1">
      <alignment horizontal="center"/>
    </xf>
    <xf numFmtId="172" fontId="17" fillId="7" borderId="50" xfId="0" applyNumberFormat="1" applyFont="1" applyFill="1" applyBorder="1" applyAlignment="1">
      <alignment/>
    </xf>
    <xf numFmtId="0" fontId="17" fillId="0" borderId="50" xfId="0" applyFont="1" applyBorder="1" applyAlignment="1">
      <alignment horizontal="center"/>
    </xf>
    <xf numFmtId="0" fontId="17" fillId="7" borderId="50" xfId="0" applyFont="1" applyFill="1" applyBorder="1" applyAlignment="1">
      <alignment horizontal="center"/>
    </xf>
    <xf numFmtId="172" fontId="17" fillId="0" borderId="50" xfId="0" applyNumberFormat="1" applyFont="1" applyBorder="1" applyAlignment="1">
      <alignment horizontal="center"/>
    </xf>
    <xf numFmtId="1" fontId="17" fillId="0" borderId="3" xfId="0" applyNumberFormat="1" applyFont="1" applyBorder="1" applyAlignment="1">
      <alignment/>
    </xf>
    <xf numFmtId="172" fontId="17" fillId="7" borderId="50" xfId="0" applyNumberFormat="1" applyFont="1" applyFill="1" applyBorder="1" applyAlignment="1">
      <alignment horizontal="center"/>
    </xf>
    <xf numFmtId="172" fontId="26" fillId="6" borderId="51" xfId="0" applyNumberFormat="1" applyFont="1" applyFill="1" applyBorder="1" applyAlignment="1">
      <alignment horizontal="center"/>
    </xf>
    <xf numFmtId="172" fontId="26" fillId="0" borderId="32" xfId="0" applyNumberFormat="1" applyFont="1" applyFill="1" applyBorder="1" applyAlignment="1">
      <alignment horizontal="center"/>
    </xf>
    <xf numFmtId="1" fontId="17" fillId="7" borderId="3" xfId="0" applyNumberFormat="1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17" fillId="7" borderId="32" xfId="0" applyFont="1" applyFill="1" applyBorder="1" applyAlignment="1">
      <alignment horizontal="center"/>
    </xf>
    <xf numFmtId="172" fontId="17" fillId="7" borderId="32" xfId="0" applyNumberFormat="1" applyFont="1" applyFill="1" applyBorder="1" applyAlignment="1">
      <alignment/>
    </xf>
    <xf numFmtId="172" fontId="17" fillId="7" borderId="32" xfId="15" applyNumberFormat="1" applyFont="1" applyFill="1" applyBorder="1" applyAlignment="1" quotePrefix="1">
      <alignment horizontal="center"/>
    </xf>
    <xf numFmtId="0" fontId="17" fillId="0" borderId="3" xfId="0" applyFont="1" applyBorder="1" applyAlignment="1" quotePrefix="1">
      <alignment horizontal="center" vertical="center"/>
    </xf>
    <xf numFmtId="172" fontId="50" fillId="7" borderId="50" xfId="0" applyNumberFormat="1" applyFont="1" applyFill="1" applyBorder="1" applyAlignment="1" quotePrefix="1">
      <alignment horizontal="center"/>
    </xf>
    <xf numFmtId="172" fontId="26" fillId="7" borderId="51" xfId="0" applyNumberFormat="1" applyFont="1" applyFill="1" applyBorder="1" applyAlignment="1">
      <alignment horizontal="center"/>
    </xf>
    <xf numFmtId="187" fontId="17" fillId="0" borderId="32" xfId="15" applyNumberFormat="1" applyFont="1" applyFill="1" applyBorder="1" applyAlignment="1">
      <alignment horizontal="center" vertical="center"/>
    </xf>
    <xf numFmtId="172" fontId="26" fillId="7" borderId="32" xfId="0" applyNumberFormat="1" applyFont="1" applyFill="1" applyBorder="1" applyAlignment="1">
      <alignment horizontal="center"/>
    </xf>
    <xf numFmtId="0" fontId="28" fillId="7" borderId="32" xfId="0" applyFont="1" applyFill="1" applyBorder="1" applyAlignment="1">
      <alignment horizontal="center"/>
    </xf>
    <xf numFmtId="172" fontId="26" fillId="7" borderId="32" xfId="0" applyNumberFormat="1" applyFont="1" applyFill="1" applyBorder="1" applyAlignment="1">
      <alignment/>
    </xf>
    <xf numFmtId="0" fontId="16" fillId="7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right" vertical="center"/>
    </xf>
    <xf numFmtId="0" fontId="13" fillId="7" borderId="0" xfId="0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/>
    </xf>
    <xf numFmtId="0" fontId="27" fillId="7" borderId="14" xfId="0" applyNumberFormat="1" applyFont="1" applyFill="1" applyBorder="1" applyAlignment="1">
      <alignment horizontal="center"/>
    </xf>
    <xf numFmtId="0" fontId="27" fillId="7" borderId="14" xfId="0" applyFont="1" applyFill="1" applyBorder="1" applyAlignment="1">
      <alignment horizontal="center" vertical="center"/>
    </xf>
    <xf numFmtId="1" fontId="29" fillId="7" borderId="14" xfId="0" applyNumberFormat="1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4" fillId="7" borderId="14" xfId="0" applyNumberFormat="1" applyFont="1" applyFill="1" applyBorder="1" applyAlignment="1">
      <alignment horizontal="center"/>
    </xf>
    <xf numFmtId="172" fontId="24" fillId="7" borderId="14" xfId="0" applyNumberFormat="1" applyFont="1" applyFill="1" applyBorder="1" applyAlignment="1">
      <alignment horizontal="center"/>
    </xf>
    <xf numFmtId="0" fontId="24" fillId="7" borderId="14" xfId="0" applyFont="1" applyFill="1" applyBorder="1" applyAlignment="1">
      <alignment horizontal="center"/>
    </xf>
    <xf numFmtId="0" fontId="0" fillId="7" borderId="14" xfId="0" applyFill="1" applyBorder="1" applyAlignment="1">
      <alignment/>
    </xf>
    <xf numFmtId="0" fontId="30" fillId="7" borderId="0" xfId="0" applyFont="1" applyFill="1" applyBorder="1" applyAlignment="1">
      <alignment horizontal="center" vertical="center"/>
    </xf>
    <xf numFmtId="0" fontId="57" fillId="7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50" fillId="0" borderId="38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52" xfId="0" applyFont="1" applyBorder="1" applyAlignment="1">
      <alignment/>
    </xf>
    <xf numFmtId="0" fontId="31" fillId="0" borderId="38" xfId="0" applyFont="1" applyBorder="1" applyAlignment="1">
      <alignment horizontal="center"/>
    </xf>
    <xf numFmtId="0" fontId="31" fillId="0" borderId="38" xfId="0" applyFont="1" applyBorder="1" applyAlignment="1">
      <alignment/>
    </xf>
    <xf numFmtId="1" fontId="18" fillId="0" borderId="38" xfId="0" applyNumberFormat="1" applyFont="1" applyBorder="1" applyAlignment="1">
      <alignment horizontal="center"/>
    </xf>
    <xf numFmtId="1" fontId="17" fillId="0" borderId="38" xfId="0" applyNumberFormat="1" applyFont="1" applyBorder="1" applyAlignment="1" quotePrefix="1">
      <alignment horizontal="center"/>
    </xf>
    <xf numFmtId="1" fontId="17" fillId="0" borderId="38" xfId="0" applyNumberFormat="1" applyFont="1" applyBorder="1" applyAlignment="1">
      <alignment horizontal="center"/>
    </xf>
    <xf numFmtId="172" fontId="17" fillId="0" borderId="38" xfId="15" applyNumberFormat="1" applyFont="1" applyBorder="1" applyAlignment="1" quotePrefix="1">
      <alignment horizontal="center"/>
    </xf>
    <xf numFmtId="0" fontId="50" fillId="7" borderId="39" xfId="0" applyFont="1" applyFill="1" applyBorder="1" applyAlignment="1" quotePrefix="1">
      <alignment horizontal="center"/>
    </xf>
    <xf numFmtId="0" fontId="17" fillId="0" borderId="38" xfId="0" applyFont="1" applyBorder="1" applyAlignment="1">
      <alignment/>
    </xf>
    <xf numFmtId="0" fontId="17" fillId="0" borderId="52" xfId="0" applyFont="1" applyBorder="1" applyAlignment="1">
      <alignment horizontal="center"/>
    </xf>
    <xf numFmtId="172" fontId="17" fillId="0" borderId="52" xfId="0" applyNumberFormat="1" applyFont="1" applyBorder="1" applyAlignment="1">
      <alignment/>
    </xf>
    <xf numFmtId="0" fontId="17" fillId="0" borderId="38" xfId="0" applyFont="1" applyBorder="1" applyAlignment="1" quotePrefix="1">
      <alignment horizontal="center"/>
    </xf>
    <xf numFmtId="0" fontId="17" fillId="0" borderId="53" xfId="0" applyFont="1" applyBorder="1" applyAlignment="1">
      <alignment horizontal="center"/>
    </xf>
    <xf numFmtId="188" fontId="17" fillId="7" borderId="38" xfId="0" applyNumberFormat="1" applyFont="1" applyFill="1" applyBorder="1" applyAlignment="1">
      <alignment horizontal="center" vertical="center"/>
    </xf>
    <xf numFmtId="199" fontId="17" fillId="7" borderId="38" xfId="0" applyNumberFormat="1" applyFont="1" applyFill="1" applyBorder="1" applyAlignment="1">
      <alignment horizontal="center" vertical="center"/>
    </xf>
    <xf numFmtId="188" fontId="17" fillId="7" borderId="38" xfId="0" applyNumberFormat="1" applyFont="1" applyFill="1" applyBorder="1" applyAlignment="1">
      <alignment vertical="center"/>
    </xf>
    <xf numFmtId="0" fontId="26" fillId="0" borderId="48" xfId="0" applyFont="1" applyBorder="1" applyAlignment="1">
      <alignment horizontal="center"/>
    </xf>
    <xf numFmtId="172" fontId="26" fillId="7" borderId="45" xfId="0" applyNumberFormat="1" applyFont="1" applyFill="1" applyBorder="1" applyAlignment="1">
      <alignment horizontal="center"/>
    </xf>
    <xf numFmtId="172" fontId="17" fillId="9" borderId="39" xfId="0" applyNumberFormat="1" applyFont="1" applyFill="1" applyBorder="1" applyAlignment="1">
      <alignment horizontal="center"/>
    </xf>
    <xf numFmtId="187" fontId="17" fillId="0" borderId="38" xfId="15" applyNumberFormat="1" applyFont="1" applyFill="1" applyBorder="1" applyAlignment="1">
      <alignment horizontal="center" vertical="center"/>
    </xf>
    <xf numFmtId="172" fontId="26" fillId="7" borderId="38" xfId="0" applyNumberFormat="1" applyFont="1" applyFill="1" applyBorder="1" applyAlignment="1">
      <alignment horizontal="center"/>
    </xf>
    <xf numFmtId="0" fontId="28" fillId="7" borderId="38" xfId="0" applyFont="1" applyFill="1" applyBorder="1" applyAlignment="1">
      <alignment horizontal="center"/>
    </xf>
    <xf numFmtId="172" fontId="26" fillId="7" borderId="38" xfId="0" applyNumberFormat="1" applyFont="1" applyFill="1" applyBorder="1" applyAlignment="1">
      <alignment/>
    </xf>
    <xf numFmtId="0" fontId="44" fillId="0" borderId="7" xfId="0" applyFont="1" applyFill="1" applyBorder="1" applyAlignment="1">
      <alignment horizontal="center"/>
    </xf>
    <xf numFmtId="172" fontId="44" fillId="0" borderId="35" xfId="0" applyNumberFormat="1" applyFont="1" applyBorder="1" applyAlignment="1">
      <alignment horizontal="center"/>
    </xf>
    <xf numFmtId="172" fontId="17" fillId="6" borderId="3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 quotePrefix="1">
      <alignment horizontal="center"/>
    </xf>
    <xf numFmtId="172" fontId="17" fillId="7" borderId="0" xfId="0" applyNumberFormat="1" applyFont="1" applyFill="1" applyBorder="1" applyAlignment="1">
      <alignment/>
    </xf>
    <xf numFmtId="172" fontId="17" fillId="0" borderId="0" xfId="0" applyNumberFormat="1" applyFont="1" applyBorder="1" applyAlignment="1">
      <alignment/>
    </xf>
    <xf numFmtId="172" fontId="17" fillId="0" borderId="0" xfId="0" applyNumberFormat="1" applyFont="1" applyFill="1" applyBorder="1" applyAlignment="1">
      <alignment horizontal="center"/>
    </xf>
    <xf numFmtId="188" fontId="17" fillId="7" borderId="0" xfId="0" applyNumberFormat="1" applyFont="1" applyFill="1" applyBorder="1" applyAlignment="1">
      <alignment horizontal="center" vertical="center"/>
    </xf>
    <xf numFmtId="172" fontId="17" fillId="7" borderId="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58" fillId="7" borderId="0" xfId="0" applyFont="1" applyFill="1" applyAlignment="1">
      <alignment/>
    </xf>
    <xf numFmtId="0" fontId="58" fillId="0" borderId="0" xfId="0" applyFont="1" applyAlignment="1">
      <alignment/>
    </xf>
    <xf numFmtId="0" fontId="23" fillId="0" borderId="0" xfId="0" applyFont="1" applyAlignment="1">
      <alignment horizontal="center"/>
    </xf>
    <xf numFmtId="0" fontId="46" fillId="0" borderId="14" xfId="0" applyFont="1" applyBorder="1" applyAlignment="1">
      <alignment horizontal="center"/>
    </xf>
    <xf numFmtId="0" fontId="0" fillId="7" borderId="0" xfId="0" applyFill="1" applyAlignment="1">
      <alignment horizontal="center"/>
    </xf>
    <xf numFmtId="172" fontId="0" fillId="7" borderId="0" xfId="0" applyNumberFormat="1" applyFill="1" applyAlignment="1">
      <alignment horizontal="center"/>
    </xf>
    <xf numFmtId="0" fontId="60" fillId="7" borderId="12" xfId="0" applyFont="1" applyFill="1" applyBorder="1" applyAlignment="1">
      <alignment horizontal="center" vertical="center"/>
    </xf>
    <xf numFmtId="172" fontId="60" fillId="7" borderId="12" xfId="0" applyNumberFormat="1" applyFont="1" applyFill="1" applyBorder="1" applyAlignment="1">
      <alignment horizontal="center" vertical="center"/>
    </xf>
    <xf numFmtId="172" fontId="61" fillId="10" borderId="12" xfId="0" applyNumberFormat="1" applyFont="1" applyFill="1" applyBorder="1" applyAlignment="1">
      <alignment horizontal="center" vertical="center"/>
    </xf>
    <xf numFmtId="0" fontId="61" fillId="3" borderId="33" xfId="0" applyFont="1" applyFill="1" applyBorder="1" applyAlignment="1">
      <alignment horizontal="center" vertical="center"/>
    </xf>
    <xf numFmtId="0" fontId="60" fillId="7" borderId="34" xfId="0" applyFont="1" applyFill="1" applyBorder="1" applyAlignment="1">
      <alignment horizontal="center" vertical="center"/>
    </xf>
    <xf numFmtId="172" fontId="60" fillId="7" borderId="34" xfId="0" applyNumberFormat="1" applyFont="1" applyFill="1" applyBorder="1" applyAlignment="1">
      <alignment horizontal="center" vertical="center"/>
    </xf>
    <xf numFmtId="0" fontId="61" fillId="3" borderId="37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172" fontId="60" fillId="7" borderId="32" xfId="0" applyNumberFormat="1" applyFont="1" applyFill="1" applyBorder="1" applyAlignment="1">
      <alignment horizontal="center" vertical="center"/>
    </xf>
    <xf numFmtId="0" fontId="60" fillId="3" borderId="12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/>
    </xf>
    <xf numFmtId="0" fontId="61" fillId="3" borderId="26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172" fontId="60" fillId="7" borderId="15" xfId="0" applyNumberFormat="1" applyFont="1" applyFill="1" applyBorder="1" applyAlignment="1">
      <alignment horizontal="center" vertical="center"/>
    </xf>
    <xf numFmtId="0" fontId="61" fillId="3" borderId="44" xfId="0" applyFont="1" applyFill="1" applyBorder="1" applyAlignment="1">
      <alignment horizontal="center" vertical="center"/>
    </xf>
    <xf numFmtId="0" fontId="60" fillId="7" borderId="12" xfId="0" applyFont="1" applyFill="1" applyBorder="1" applyAlignment="1">
      <alignment horizontal="center"/>
    </xf>
    <xf numFmtId="0" fontId="62" fillId="7" borderId="0" xfId="0" applyFont="1" applyFill="1" applyBorder="1" applyAlignment="1">
      <alignment/>
    </xf>
    <xf numFmtId="0" fontId="0" fillId="7" borderId="0" xfId="0" applyFill="1" applyAlignment="1">
      <alignment/>
    </xf>
    <xf numFmtId="0" fontId="0" fillId="7" borderId="12" xfId="0" applyFill="1" applyBorder="1" applyAlignment="1">
      <alignment horizontal="center" vertical="center"/>
    </xf>
    <xf numFmtId="172" fontId="0" fillId="7" borderId="12" xfId="0" applyNumberFormat="1" applyFill="1" applyBorder="1" applyAlignment="1">
      <alignment horizontal="center" vertical="center"/>
    </xf>
    <xf numFmtId="172" fontId="18" fillId="10" borderId="12" xfId="0" applyNumberFormat="1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72" fontId="0" fillId="7" borderId="0" xfId="0" applyNumberFormat="1" applyFill="1" applyBorder="1" applyAlignment="1">
      <alignment horizontal="center" vertical="center"/>
    </xf>
    <xf numFmtId="172" fontId="18" fillId="7" borderId="0" xfId="0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60" fillId="6" borderId="12" xfId="0" applyFont="1" applyFill="1" applyBorder="1" applyAlignment="1">
      <alignment horizontal="center" vertical="center"/>
    </xf>
    <xf numFmtId="172" fontId="60" fillId="6" borderId="12" xfId="0" applyNumberFormat="1" applyFont="1" applyFill="1" applyBorder="1" applyAlignment="1">
      <alignment horizontal="center" vertical="center"/>
    </xf>
    <xf numFmtId="172" fontId="60" fillId="3" borderId="12" xfId="0" applyNumberFormat="1" applyFont="1" applyFill="1" applyBorder="1" applyAlignment="1">
      <alignment horizontal="center" vertical="center"/>
    </xf>
    <xf numFmtId="0" fontId="60" fillId="3" borderId="12" xfId="0" applyFont="1" applyFill="1" applyBorder="1" applyAlignment="1">
      <alignment horizontal="center"/>
    </xf>
    <xf numFmtId="0" fontId="60" fillId="6" borderId="32" xfId="0" applyFont="1" applyFill="1" applyBorder="1" applyAlignment="1">
      <alignment horizontal="center" vertical="center"/>
    </xf>
    <xf numFmtId="0" fontId="16" fillId="7" borderId="54" xfId="0" applyFont="1" applyFill="1" applyBorder="1" applyAlignment="1">
      <alignment vertical="center"/>
    </xf>
    <xf numFmtId="0" fontId="59" fillId="7" borderId="8" xfId="0" applyFont="1" applyFill="1" applyBorder="1" applyAlignment="1">
      <alignment horizontal="center" vertical="center" textRotation="90" wrapText="1"/>
    </xf>
    <xf numFmtId="0" fontId="64" fillId="3" borderId="33" xfId="0" applyFont="1" applyFill="1" applyBorder="1" applyAlignment="1">
      <alignment horizontal="center" vertical="center"/>
    </xf>
    <xf numFmtId="172" fontId="61" fillId="0" borderId="34" xfId="0" applyNumberFormat="1" applyFont="1" applyFill="1" applyBorder="1" applyAlignment="1">
      <alignment horizontal="center" vertical="center"/>
    </xf>
    <xf numFmtId="172" fontId="61" fillId="0" borderId="12" xfId="0" applyNumberFormat="1" applyFont="1" applyFill="1" applyBorder="1" applyAlignment="1">
      <alignment horizontal="center" vertical="center"/>
    </xf>
    <xf numFmtId="172" fontId="61" fillId="0" borderId="15" xfId="0" applyNumberFormat="1" applyFont="1" applyFill="1" applyBorder="1" applyAlignment="1">
      <alignment horizontal="center" vertical="center"/>
    </xf>
    <xf numFmtId="172" fontId="61" fillId="0" borderId="3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1" fillId="7" borderId="22" xfId="0" applyFont="1" applyFill="1" applyBorder="1" applyAlignment="1">
      <alignment horizontal="center"/>
    </xf>
    <xf numFmtId="0" fontId="41" fillId="7" borderId="30" xfId="0" applyFont="1" applyFill="1" applyBorder="1" applyAlignment="1">
      <alignment horizontal="center"/>
    </xf>
    <xf numFmtId="0" fontId="41" fillId="7" borderId="16" xfId="0" applyFont="1" applyFill="1" applyBorder="1" applyAlignment="1">
      <alignment horizontal="center"/>
    </xf>
    <xf numFmtId="0" fontId="59" fillId="7" borderId="8" xfId="0" applyFont="1" applyFill="1" applyBorder="1" applyAlignment="1">
      <alignment horizontal="center" vertical="center" textRotation="90" wrapText="1"/>
    </xf>
    <xf numFmtId="0" fontId="59" fillId="7" borderId="3" xfId="0" applyFont="1" applyFill="1" applyBorder="1" applyAlignment="1">
      <alignment horizontal="center" vertical="center" textRotation="90" wrapText="1"/>
    </xf>
    <xf numFmtId="0" fontId="59" fillId="7" borderId="32" xfId="0" applyFont="1" applyFill="1" applyBorder="1" applyAlignment="1">
      <alignment horizontal="center" vertical="center" textRotation="90" wrapText="1"/>
    </xf>
    <xf numFmtId="172" fontId="59" fillId="7" borderId="8" xfId="0" applyNumberFormat="1" applyFont="1" applyFill="1" applyBorder="1" applyAlignment="1">
      <alignment horizontal="center" vertical="center" textRotation="90" wrapText="1"/>
    </xf>
    <xf numFmtId="172" fontId="59" fillId="7" borderId="3" xfId="0" applyNumberFormat="1" applyFont="1" applyFill="1" applyBorder="1" applyAlignment="1">
      <alignment horizontal="center" vertical="center" textRotation="90" wrapText="1"/>
    </xf>
    <xf numFmtId="172" fontId="59" fillId="7" borderId="32" xfId="0" applyNumberFormat="1" applyFont="1" applyFill="1" applyBorder="1" applyAlignment="1">
      <alignment horizontal="center" vertical="center" textRotation="90" wrapText="1"/>
    </xf>
    <xf numFmtId="0" fontId="52" fillId="0" borderId="0" xfId="0" applyFont="1" applyAlignment="1">
      <alignment horizontal="center"/>
    </xf>
    <xf numFmtId="172" fontId="36" fillId="6" borderId="22" xfId="0" applyNumberFormat="1" applyFont="1" applyFill="1" applyBorder="1" applyAlignment="1">
      <alignment horizontal="center" vertical="center" wrapText="1"/>
    </xf>
    <xf numFmtId="172" fontId="36" fillId="6" borderId="30" xfId="0" applyNumberFormat="1" applyFont="1" applyFill="1" applyBorder="1" applyAlignment="1">
      <alignment horizontal="center" vertical="center" wrapText="1"/>
    </xf>
    <xf numFmtId="172" fontId="36" fillId="6" borderId="16" xfId="0" applyNumberFormat="1" applyFont="1" applyFill="1" applyBorder="1" applyAlignment="1">
      <alignment horizontal="center" vertical="center" wrapText="1"/>
    </xf>
    <xf numFmtId="0" fontId="63" fillId="7" borderId="8" xfId="0" applyFont="1" applyFill="1" applyBorder="1" applyAlignment="1">
      <alignment horizontal="center" vertical="center" wrapText="1"/>
    </xf>
    <xf numFmtId="0" fontId="63" fillId="7" borderId="3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</cellXfs>
  <cellStyles count="2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  <cellStyle name="똿뗦먛귟 [0.00]_PRODUCT DETAIL Q1" xfId="29"/>
    <cellStyle name="똿뗦먛귟_PRODUCT DETAIL Q1" xfId="30"/>
    <cellStyle name="믅됞 [0.00]_PRODUCT DETAIL Q1" xfId="31"/>
    <cellStyle name="믅됞_PRODUCT DETAIL Q1" xfId="32"/>
    <cellStyle name="백분율_HOBONG" xfId="33"/>
    <cellStyle name="뷭?_BOOKSHIP" xfId="34"/>
    <cellStyle name="콤마 [0]_1202" xfId="35"/>
    <cellStyle name="콤마_1202" xfId="36"/>
    <cellStyle name="통화 [0]_1202" xfId="37"/>
    <cellStyle name="통화_1202" xfId="38"/>
    <cellStyle name="표준_(정보부문)월별인원계획" xfId="39"/>
    <cellStyle name="표준_kc-elec system check lis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34"/>
  <sheetViews>
    <sheetView tabSelected="1" workbookViewId="0" topLeftCell="A10">
      <selection activeCell="D6" sqref="D6"/>
    </sheetView>
  </sheetViews>
  <sheetFormatPr defaultColWidth="8.796875" defaultRowHeight="15"/>
  <cols>
    <col min="1" max="1" width="2.69921875" style="14" customWidth="1"/>
    <col min="2" max="2" width="3" style="16" hidden="1" customWidth="1"/>
    <col min="3" max="3" width="11.3984375" style="16" bestFit="1" customWidth="1"/>
    <col min="4" max="4" width="17" style="14" customWidth="1"/>
    <col min="5" max="5" width="6.8984375" style="14" customWidth="1"/>
    <col min="6" max="6" width="4.09765625" style="14" hidden="1" customWidth="1"/>
    <col min="7" max="7" width="9.59765625" style="14" hidden="1" customWidth="1"/>
    <col min="8" max="8" width="31" style="14" hidden="1" customWidth="1"/>
    <col min="9" max="9" width="2.69921875" style="14" hidden="1" customWidth="1"/>
    <col min="10" max="10" width="3.5" style="14" hidden="1" customWidth="1"/>
    <col min="11" max="11" width="3.8984375" style="14" hidden="1" customWidth="1"/>
    <col min="12" max="13" width="2.69921875" style="14" hidden="1" customWidth="1"/>
    <col min="14" max="14" width="3.8984375" style="14" hidden="1" customWidth="1"/>
    <col min="15" max="15" width="3.09765625" style="14" hidden="1" customWidth="1"/>
    <col min="16" max="16" width="2.69921875" style="14" hidden="1" customWidth="1"/>
    <col min="17" max="17" width="3.5" style="14" hidden="1" customWidth="1"/>
    <col min="18" max="18" width="4.19921875" style="14" hidden="1" customWidth="1"/>
    <col min="19" max="19" width="3.8984375" style="14" hidden="1" customWidth="1"/>
    <col min="20" max="20" width="5.5" style="14" hidden="1" customWidth="1"/>
    <col min="21" max="21" width="6.3984375" style="14" customWidth="1"/>
    <col min="22" max="22" width="4" style="14" hidden="1" customWidth="1"/>
    <col min="23" max="23" width="3" style="14" hidden="1" customWidth="1"/>
    <col min="24" max="24" width="2.5" style="14" hidden="1" customWidth="1"/>
    <col min="25" max="25" width="4.59765625" style="14" hidden="1" customWidth="1"/>
    <col min="26" max="26" width="3.8984375" style="14" hidden="1" customWidth="1"/>
    <col min="27" max="27" width="3.3984375" style="14" hidden="1" customWidth="1"/>
    <col min="28" max="28" width="3.8984375" style="14" hidden="1" customWidth="1"/>
    <col min="29" max="29" width="7.59765625" style="14" customWidth="1"/>
    <col min="30" max="30" width="4" style="14" hidden="1" customWidth="1"/>
    <col min="31" max="31" width="4.19921875" style="14" hidden="1" customWidth="1"/>
    <col min="32" max="32" width="2.5" style="14" hidden="1" customWidth="1"/>
    <col min="33" max="33" width="5.3984375" style="14" hidden="1" customWidth="1"/>
    <col min="34" max="34" width="3.8984375" style="14" hidden="1" customWidth="1"/>
    <col min="35" max="35" width="3.3984375" style="14" hidden="1" customWidth="1"/>
    <col min="36" max="36" width="3.8984375" style="14" hidden="1" customWidth="1"/>
    <col min="37" max="37" width="6.8984375" style="14" customWidth="1"/>
    <col min="38" max="38" width="3.8984375" style="14" hidden="1" customWidth="1"/>
    <col min="39" max="39" width="4.59765625" style="14" hidden="1" customWidth="1"/>
    <col min="40" max="40" width="2.5" style="14" hidden="1" customWidth="1"/>
    <col min="41" max="42" width="3.8984375" style="14" hidden="1" customWidth="1"/>
    <col min="43" max="43" width="3.3984375" style="14" hidden="1" customWidth="1"/>
    <col min="44" max="44" width="3.8984375" style="14" hidden="1" customWidth="1"/>
    <col min="45" max="45" width="8.3984375" style="14" customWidth="1"/>
    <col min="46" max="46" width="4.5" style="14" hidden="1" customWidth="1"/>
    <col min="47" max="48" width="2.5" style="14" hidden="1" customWidth="1"/>
    <col min="49" max="50" width="3.8984375" style="14" hidden="1" customWidth="1"/>
    <col min="51" max="51" width="3.3984375" style="14" hidden="1" customWidth="1"/>
    <col min="52" max="52" width="3.8984375" style="14" hidden="1" customWidth="1"/>
    <col min="53" max="53" width="7.59765625" style="14" customWidth="1"/>
    <col min="54" max="54" width="3.8984375" style="14" hidden="1" customWidth="1"/>
    <col min="55" max="56" width="2.5" style="14" hidden="1" customWidth="1"/>
    <col min="57" max="57" width="5.09765625" style="14" hidden="1" customWidth="1"/>
    <col min="58" max="58" width="3.8984375" style="14" hidden="1" customWidth="1"/>
    <col min="59" max="59" width="3.3984375" style="14" hidden="1" customWidth="1"/>
    <col min="60" max="60" width="3.8984375" style="14" hidden="1" customWidth="1"/>
    <col min="61" max="61" width="7.19921875" style="14" customWidth="1"/>
    <col min="62" max="62" width="3.8984375" style="14" hidden="1" customWidth="1"/>
    <col min="63" max="64" width="2.5" style="14" hidden="1" customWidth="1"/>
    <col min="65" max="65" width="5.5" style="14" hidden="1" customWidth="1"/>
    <col min="66" max="66" width="3.8984375" style="14" hidden="1" customWidth="1"/>
    <col min="67" max="67" width="3.3984375" style="14" hidden="1" customWidth="1"/>
    <col min="68" max="68" width="3.8984375" style="14" hidden="1" customWidth="1"/>
    <col min="69" max="69" width="7.5" style="14" customWidth="1"/>
    <col min="70" max="70" width="5.69921875" style="14" hidden="1" customWidth="1"/>
    <col min="71" max="71" width="5.09765625" style="14" hidden="1" customWidth="1"/>
    <col min="72" max="72" width="4.09765625" style="14" hidden="1" customWidth="1"/>
    <col min="73" max="73" width="3.8984375" style="14" hidden="1" customWidth="1"/>
    <col min="74" max="75" width="5.5" style="14" hidden="1" customWidth="1"/>
    <col min="76" max="76" width="3.3984375" style="14" hidden="1" customWidth="1"/>
    <col min="77" max="79" width="5.5" style="14" hidden="1" customWidth="1"/>
    <col min="80" max="80" width="5.5" style="14" customWidth="1"/>
    <col min="81" max="81" width="3.8984375" style="14" hidden="1" customWidth="1"/>
    <col min="82" max="83" width="5.09765625" style="14" hidden="1" customWidth="1"/>
    <col min="84" max="84" width="3.8984375" style="14" hidden="1" customWidth="1"/>
    <col min="85" max="87" width="5.09765625" style="14" hidden="1" customWidth="1"/>
    <col min="88" max="88" width="5.8984375" style="14" customWidth="1"/>
    <col min="89" max="89" width="4" style="14" hidden="1" customWidth="1"/>
    <col min="90" max="91" width="4.8984375" style="14" hidden="1" customWidth="1"/>
    <col min="92" max="92" width="3.69921875" style="14" hidden="1" customWidth="1"/>
    <col min="93" max="93" width="4.8984375" style="14" hidden="1" customWidth="1"/>
    <col min="94" max="94" width="3.3984375" style="14" hidden="1" customWidth="1"/>
    <col min="95" max="95" width="3.8984375" style="14" hidden="1" customWidth="1"/>
    <col min="96" max="96" width="7.5" style="14" customWidth="1"/>
    <col min="97" max="97" width="3.8984375" style="14" hidden="1" customWidth="1"/>
    <col min="98" max="99" width="5.5" style="14" hidden="1" customWidth="1"/>
    <col min="100" max="100" width="4" style="14" hidden="1" customWidth="1"/>
    <col min="101" max="103" width="5.5" style="14" hidden="1" customWidth="1"/>
    <col min="104" max="104" width="6" style="14" customWidth="1"/>
    <col min="105" max="105" width="4.8984375" style="14" hidden="1" customWidth="1"/>
    <col min="106" max="107" width="5.3984375" style="14" hidden="1" customWidth="1"/>
    <col min="108" max="108" width="4" style="14" hidden="1" customWidth="1"/>
    <col min="109" max="111" width="5.3984375" style="14" hidden="1" customWidth="1"/>
    <col min="112" max="112" width="7.5" style="14" customWidth="1"/>
    <col min="113" max="113" width="4" style="14" hidden="1" customWidth="1"/>
    <col min="114" max="115" width="4.69921875" style="14" hidden="1" customWidth="1"/>
    <col min="116" max="116" width="3.8984375" style="14" hidden="1" customWidth="1"/>
    <col min="117" max="119" width="4.69921875" style="14" hidden="1" customWidth="1"/>
    <col min="120" max="120" width="7.3984375" style="14" customWidth="1"/>
    <col min="121" max="121" width="4.8984375" style="14" hidden="1" customWidth="1"/>
    <col min="122" max="123" width="6.3984375" style="14" hidden="1" customWidth="1"/>
    <col min="124" max="124" width="3.8984375" style="14" hidden="1" customWidth="1"/>
    <col min="125" max="127" width="6.3984375" style="14" hidden="1" customWidth="1"/>
    <col min="128" max="128" width="5.8984375" style="14" customWidth="1"/>
    <col min="129" max="129" width="3.8984375" style="14" hidden="1" customWidth="1"/>
    <col min="130" max="131" width="6.8984375" style="14" hidden="1" customWidth="1"/>
    <col min="132" max="132" width="4" style="14" hidden="1" customWidth="1"/>
    <col min="133" max="135" width="6.8984375" style="14" hidden="1" customWidth="1"/>
    <col min="136" max="136" width="7.59765625" style="14" customWidth="1"/>
    <col min="137" max="138" width="3.8984375" style="14" hidden="1" customWidth="1"/>
    <col min="139" max="139" width="4.09765625" style="14" hidden="1" customWidth="1"/>
    <col min="140" max="140" width="4.5" style="14" hidden="1" customWidth="1"/>
    <col min="141" max="141" width="4.69921875" style="14" hidden="1" customWidth="1"/>
    <col min="142" max="142" width="3.8984375" style="14" hidden="1" customWidth="1"/>
    <col min="143" max="144" width="5.09765625" style="14" hidden="1" customWidth="1"/>
    <col min="145" max="145" width="4" style="14" hidden="1" customWidth="1"/>
    <col min="146" max="148" width="5.09765625" style="14" hidden="1" customWidth="1"/>
    <col min="149" max="149" width="7.19921875" style="14" customWidth="1"/>
    <col min="150" max="150" width="3.8984375" style="14" hidden="1" customWidth="1"/>
    <col min="151" max="152" width="5.09765625" style="14" hidden="1" customWidth="1"/>
    <col min="153" max="153" width="4" style="14" hidden="1" customWidth="1"/>
    <col min="154" max="156" width="5.09765625" style="14" hidden="1" customWidth="1"/>
    <col min="157" max="157" width="6.3984375" style="14" bestFit="1" customWidth="1"/>
    <col min="158" max="158" width="3.8984375" style="14" hidden="1" customWidth="1"/>
    <col min="159" max="160" width="5.09765625" style="14" hidden="1" customWidth="1"/>
    <col min="161" max="161" width="4" style="14" hidden="1" customWidth="1"/>
    <col min="162" max="164" width="5.09765625" style="14" hidden="1" customWidth="1"/>
    <col min="165" max="165" width="6.3984375" style="14" bestFit="1" customWidth="1"/>
    <col min="166" max="167" width="3.3984375" style="14" hidden="1" customWidth="1"/>
    <col min="168" max="168" width="2.59765625" style="14" hidden="1" customWidth="1"/>
    <col min="169" max="169" width="4.19921875" style="14" bestFit="1" customWidth="1"/>
    <col min="170" max="170" width="5.5" style="14" hidden="1" customWidth="1"/>
    <col min="171" max="172" width="5.09765625" style="14" hidden="1" customWidth="1"/>
    <col min="173" max="173" width="4" style="14" hidden="1" customWidth="1"/>
    <col min="174" max="176" width="5.09765625" style="14" hidden="1" customWidth="1"/>
    <col min="177" max="177" width="7.3984375" style="14" customWidth="1"/>
    <col min="178" max="179" width="3.3984375" style="14" hidden="1" customWidth="1"/>
    <col min="180" max="180" width="2.59765625" style="14" hidden="1" customWidth="1"/>
    <col min="181" max="181" width="4.19921875" style="14" bestFit="1" customWidth="1"/>
    <col min="182" max="184" width="5.09765625" style="14" hidden="1" customWidth="1"/>
    <col min="185" max="185" width="4" style="14" hidden="1" customWidth="1"/>
    <col min="186" max="188" width="5.09765625" style="14" hidden="1" customWidth="1"/>
    <col min="189" max="189" width="7.09765625" style="14" customWidth="1"/>
    <col min="190" max="190" width="4.19921875" style="14" hidden="1" customWidth="1"/>
    <col min="191" max="191" width="4" style="14" hidden="1" customWidth="1"/>
    <col min="192" max="192" width="5.19921875" style="14" hidden="1" customWidth="1"/>
    <col min="193" max="195" width="5.09765625" style="14" hidden="1" customWidth="1"/>
    <col min="196" max="196" width="4" style="14" hidden="1" customWidth="1"/>
    <col min="197" max="199" width="5.09765625" style="14" hidden="1" customWidth="1"/>
    <col min="200" max="200" width="7.19921875" style="14" customWidth="1"/>
    <col min="201" max="203" width="5.09765625" style="14" hidden="1" customWidth="1"/>
    <col min="204" max="204" width="4" style="14" hidden="1" customWidth="1"/>
    <col min="205" max="207" width="5.09765625" style="14" hidden="1" customWidth="1"/>
    <col min="208" max="208" width="6.3984375" style="14" bestFit="1" customWidth="1"/>
    <col min="209" max="211" width="5.09765625" style="14" hidden="1" customWidth="1"/>
    <col min="212" max="212" width="4" style="14" hidden="1" customWidth="1"/>
    <col min="213" max="215" width="5.09765625" style="14" hidden="1" customWidth="1"/>
    <col min="216" max="216" width="7.59765625" style="14" customWidth="1"/>
    <col min="217" max="218" width="3.3984375" style="14" hidden="1" customWidth="1"/>
    <col min="219" max="219" width="2.59765625" style="14" hidden="1" customWidth="1"/>
    <col min="220" max="220" width="3.3984375" style="14" customWidth="1"/>
    <col min="221" max="222" width="3.3984375" style="14" hidden="1" customWidth="1"/>
    <col min="223" max="223" width="2.59765625" style="14" hidden="1" customWidth="1"/>
    <col min="224" max="224" width="3.5" style="14" customWidth="1"/>
    <col min="225" max="225" width="5.5" style="14" hidden="1" customWidth="1"/>
    <col min="226" max="226" width="5" style="14" hidden="1" customWidth="1"/>
    <col min="227" max="227" width="4.19921875" style="14" hidden="1" customWidth="1"/>
    <col min="228" max="228" width="4.3984375" style="14" hidden="1" customWidth="1"/>
    <col min="229" max="229" width="4.59765625" style="14" hidden="1" customWidth="1"/>
    <col min="230" max="230" width="4.3984375" style="14" customWidth="1"/>
    <col min="231" max="231" width="5" style="14" hidden="1" customWidth="1"/>
    <col min="232" max="232" width="5.5" style="610" customWidth="1"/>
    <col min="233" max="233" width="6.59765625" style="610" customWidth="1"/>
    <col min="234" max="234" width="6.3984375" style="610" customWidth="1"/>
    <col min="235" max="235" width="5.59765625" style="611" customWidth="1"/>
    <col min="236" max="237" width="5.59765625" style="610" customWidth="1"/>
    <col min="238" max="238" width="5.09765625" style="14" customWidth="1"/>
    <col min="239" max="16384" width="9" style="14" customWidth="1"/>
  </cols>
  <sheetData>
    <row r="1" spans="3:237" s="21" customFormat="1" ht="22.5" customHeight="1">
      <c r="C1" s="233" t="s">
        <v>476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608"/>
      <c r="BS1" s="608"/>
      <c r="BT1" s="608"/>
      <c r="BU1" s="608"/>
      <c r="BV1" s="608"/>
      <c r="BW1" s="608"/>
      <c r="BX1" s="608"/>
      <c r="BY1" s="608"/>
      <c r="BZ1" s="608"/>
      <c r="CA1" s="608"/>
      <c r="CB1" s="608"/>
      <c r="CC1" s="608"/>
      <c r="CD1" s="608"/>
      <c r="CE1" s="608"/>
      <c r="CF1" s="608"/>
      <c r="CG1" s="608"/>
      <c r="CH1" s="608"/>
      <c r="CI1" s="608"/>
      <c r="CJ1" s="608"/>
      <c r="CK1" s="608"/>
      <c r="CL1" s="608"/>
      <c r="CM1" s="608"/>
      <c r="CN1" s="608"/>
      <c r="CO1" s="608"/>
      <c r="CP1" s="608"/>
      <c r="CQ1" s="608"/>
      <c r="CR1" s="608"/>
      <c r="CS1" s="608"/>
      <c r="CT1" s="608"/>
      <c r="CU1" s="608"/>
      <c r="CV1" s="608"/>
      <c r="CW1" s="608"/>
      <c r="CX1" s="608"/>
      <c r="CY1" s="608"/>
      <c r="CZ1" s="608"/>
      <c r="DA1" s="608"/>
      <c r="DB1" s="608"/>
      <c r="DC1" s="608"/>
      <c r="DD1" s="608"/>
      <c r="DE1" s="608"/>
      <c r="DF1" s="608"/>
      <c r="DG1" s="608"/>
      <c r="DH1" s="608"/>
      <c r="DI1" s="608"/>
      <c r="DJ1" s="608"/>
      <c r="DK1" s="608"/>
      <c r="DL1" s="608"/>
      <c r="DM1" s="608"/>
      <c r="DN1" s="608"/>
      <c r="DO1" s="608"/>
      <c r="DP1" s="608"/>
      <c r="DQ1" s="608"/>
      <c r="DR1" s="608"/>
      <c r="DS1" s="608"/>
      <c r="DT1" s="608"/>
      <c r="DU1" s="608"/>
      <c r="DV1" s="608"/>
      <c r="DW1" s="608"/>
      <c r="DX1" s="608"/>
      <c r="DY1" s="608"/>
      <c r="DZ1" s="608"/>
      <c r="EA1" s="608"/>
      <c r="EB1" s="608"/>
      <c r="EC1" s="608"/>
      <c r="ED1" s="608"/>
      <c r="EE1" s="608"/>
      <c r="EF1" s="608"/>
      <c r="EG1" s="608"/>
      <c r="EH1" s="608"/>
      <c r="EI1" s="608"/>
      <c r="EJ1" s="608"/>
      <c r="EK1" s="608"/>
      <c r="EL1" s="608"/>
      <c r="EM1" s="608"/>
      <c r="EN1" s="608"/>
      <c r="EO1" s="608"/>
      <c r="EP1" s="608"/>
      <c r="EQ1" s="608"/>
      <c r="ER1" s="608"/>
      <c r="ES1" s="608"/>
      <c r="ET1" s="608"/>
      <c r="EU1" s="608"/>
      <c r="EV1" s="608"/>
      <c r="EW1" s="608"/>
      <c r="EX1" s="608"/>
      <c r="EY1" s="608"/>
      <c r="EZ1" s="608"/>
      <c r="FA1" s="608"/>
      <c r="FB1" s="608"/>
      <c r="FC1" s="608"/>
      <c r="FD1" s="608"/>
      <c r="FE1" s="608"/>
      <c r="FF1" s="608"/>
      <c r="FG1" s="608"/>
      <c r="FH1" s="608"/>
      <c r="FI1" s="608"/>
      <c r="FJ1" s="608"/>
      <c r="FK1" s="608"/>
      <c r="FL1" s="608"/>
      <c r="FM1" s="608"/>
      <c r="FN1" s="608"/>
      <c r="FO1" s="608"/>
      <c r="FP1" s="608"/>
      <c r="FQ1" s="608"/>
      <c r="FR1" s="608"/>
      <c r="FS1" s="608"/>
      <c r="FT1" s="608"/>
      <c r="FU1" s="608"/>
      <c r="FV1" s="608"/>
      <c r="FW1" s="608"/>
      <c r="FX1" s="608"/>
      <c r="FY1" s="608"/>
      <c r="FZ1" s="608"/>
      <c r="GA1" s="608"/>
      <c r="GB1" s="608"/>
      <c r="GC1" s="608"/>
      <c r="GD1" s="608"/>
      <c r="GE1" s="608"/>
      <c r="GF1" s="608"/>
      <c r="GG1" s="608"/>
      <c r="GH1" s="608"/>
      <c r="GI1" s="608"/>
      <c r="GJ1" s="608"/>
      <c r="GK1" s="608"/>
      <c r="GL1" s="608"/>
      <c r="GM1" s="608"/>
      <c r="GN1" s="608"/>
      <c r="GO1" s="608"/>
      <c r="GP1" s="608"/>
      <c r="GQ1" s="608"/>
      <c r="GR1" s="608"/>
      <c r="GS1" s="608"/>
      <c r="GT1" s="608"/>
      <c r="GU1" s="608"/>
      <c r="GV1" s="608"/>
      <c r="GW1" s="608"/>
      <c r="GX1" s="608"/>
      <c r="GY1" s="608"/>
      <c r="GZ1" s="608"/>
      <c r="HA1" s="608"/>
      <c r="HB1" s="608"/>
      <c r="HC1" s="608"/>
      <c r="HD1" s="608"/>
      <c r="HE1" s="608"/>
      <c r="HF1" s="608"/>
      <c r="HG1" s="608"/>
      <c r="HH1" s="608"/>
      <c r="HI1" s="608"/>
      <c r="HJ1" s="608"/>
      <c r="HK1" s="608"/>
      <c r="HL1" s="608"/>
      <c r="HM1" s="608"/>
      <c r="HN1" s="608"/>
      <c r="HO1" s="608"/>
      <c r="HP1" s="608"/>
      <c r="HQ1" s="608"/>
      <c r="HR1" s="608"/>
      <c r="HS1" s="608"/>
      <c r="HT1" s="608"/>
      <c r="HU1" s="608"/>
      <c r="HV1" s="608"/>
      <c r="HW1" s="608"/>
      <c r="HX1" s="608"/>
      <c r="HY1" s="610"/>
      <c r="HZ1" s="610"/>
      <c r="IA1" s="611"/>
      <c r="IB1" s="610"/>
      <c r="IC1" s="610"/>
    </row>
    <row r="2" spans="3:234" s="21" customFormat="1" ht="22.5" customHeight="1">
      <c r="C2" s="234" t="s">
        <v>64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  <c r="AY2" s="609"/>
      <c r="AZ2" s="609"/>
      <c r="BA2" s="609"/>
      <c r="BB2" s="609"/>
      <c r="BC2" s="609"/>
      <c r="BD2" s="609"/>
      <c r="BE2" s="609"/>
      <c r="BF2" s="609"/>
      <c r="BG2" s="609"/>
      <c r="BH2" s="609"/>
      <c r="BI2" s="609"/>
      <c r="BJ2" s="609"/>
      <c r="BK2" s="609"/>
      <c r="BL2" s="609"/>
      <c r="BM2" s="609"/>
      <c r="BN2" s="609"/>
      <c r="BO2" s="609"/>
      <c r="BP2" s="609"/>
      <c r="BQ2" s="609"/>
      <c r="BR2" s="609"/>
      <c r="BS2" s="609"/>
      <c r="BT2" s="609"/>
      <c r="BU2" s="609"/>
      <c r="BV2" s="609"/>
      <c r="BW2" s="609"/>
      <c r="BX2" s="609"/>
      <c r="BY2" s="609"/>
      <c r="BZ2" s="609"/>
      <c r="CA2" s="609"/>
      <c r="CB2" s="609"/>
      <c r="CC2" s="609"/>
      <c r="CD2" s="609"/>
      <c r="CE2" s="609"/>
      <c r="CF2" s="609"/>
      <c r="CG2" s="609"/>
      <c r="CH2" s="609"/>
      <c r="CI2" s="609"/>
      <c r="CJ2" s="609"/>
      <c r="CK2" s="609"/>
      <c r="CL2" s="609"/>
      <c r="CM2" s="609"/>
      <c r="CN2" s="609"/>
      <c r="CO2" s="609"/>
      <c r="CP2" s="609"/>
      <c r="CQ2" s="609"/>
      <c r="CR2" s="609"/>
      <c r="CS2" s="609"/>
      <c r="CT2" s="609"/>
      <c r="CU2" s="609"/>
      <c r="CV2" s="609"/>
      <c r="CW2" s="609"/>
      <c r="CX2" s="609"/>
      <c r="CY2" s="609"/>
      <c r="CZ2" s="609"/>
      <c r="DA2" s="609"/>
      <c r="DB2" s="609"/>
      <c r="DC2" s="609"/>
      <c r="DD2" s="609"/>
      <c r="DE2" s="609"/>
      <c r="DF2" s="609"/>
      <c r="DG2" s="609"/>
      <c r="DH2" s="609"/>
      <c r="DI2" s="609"/>
      <c r="DJ2" s="609"/>
      <c r="DK2" s="609"/>
      <c r="DL2" s="609"/>
      <c r="DM2" s="609"/>
      <c r="DN2" s="609"/>
      <c r="DO2" s="609"/>
      <c r="DP2" s="609"/>
      <c r="DQ2" s="609"/>
      <c r="DR2" s="609"/>
      <c r="DS2" s="609"/>
      <c r="DT2" s="609"/>
      <c r="DU2" s="609"/>
      <c r="DV2" s="609"/>
      <c r="DW2" s="609"/>
      <c r="DX2" s="609"/>
      <c r="DY2" s="609"/>
      <c r="DZ2" s="609"/>
      <c r="EA2" s="609"/>
      <c r="EB2" s="609"/>
      <c r="EC2" s="609"/>
      <c r="ED2" s="609"/>
      <c r="EE2" s="609"/>
      <c r="EF2" s="609"/>
      <c r="EG2" s="609"/>
      <c r="EH2" s="609"/>
      <c r="EI2" s="609"/>
      <c r="EJ2" s="609"/>
      <c r="EK2" s="609"/>
      <c r="EL2" s="609"/>
      <c r="EM2" s="609"/>
      <c r="EN2" s="609"/>
      <c r="EO2" s="609"/>
      <c r="EP2" s="609"/>
      <c r="EQ2" s="609"/>
      <c r="ER2" s="609"/>
      <c r="ES2" s="609"/>
      <c r="ET2" s="609"/>
      <c r="EU2" s="609"/>
      <c r="EV2" s="609"/>
      <c r="EW2" s="609"/>
      <c r="EX2" s="609"/>
      <c r="EY2" s="609"/>
      <c r="EZ2" s="609"/>
      <c r="FA2" s="609"/>
      <c r="FB2" s="609"/>
      <c r="FC2" s="609"/>
      <c r="FD2" s="609"/>
      <c r="FE2" s="609"/>
      <c r="FF2" s="609"/>
      <c r="FG2" s="609"/>
      <c r="FH2" s="609"/>
      <c r="FI2" s="609"/>
      <c r="FJ2" s="609"/>
      <c r="FK2" s="609"/>
      <c r="FL2" s="609"/>
      <c r="FM2" s="609"/>
      <c r="FN2" s="609"/>
      <c r="FO2" s="609"/>
      <c r="FP2" s="609"/>
      <c r="FQ2" s="609"/>
      <c r="FR2" s="609"/>
      <c r="FS2" s="609"/>
      <c r="FT2" s="609"/>
      <c r="FU2" s="609"/>
      <c r="FV2" s="609"/>
      <c r="FW2" s="609"/>
      <c r="FX2" s="609"/>
      <c r="FY2" s="609"/>
      <c r="FZ2" s="609"/>
      <c r="GA2" s="609"/>
      <c r="GB2" s="609"/>
      <c r="GC2" s="609"/>
      <c r="GD2" s="609"/>
      <c r="GE2" s="609"/>
      <c r="GF2" s="609"/>
      <c r="GG2" s="609"/>
      <c r="GH2" s="609"/>
      <c r="GI2" s="609"/>
      <c r="GJ2" s="609"/>
      <c r="GK2" s="609"/>
      <c r="GL2" s="609"/>
      <c r="GM2" s="609"/>
      <c r="GN2" s="609"/>
      <c r="GO2" s="609"/>
      <c r="GP2" s="609"/>
      <c r="GQ2" s="609"/>
      <c r="GR2" s="609"/>
      <c r="GS2" s="609"/>
      <c r="GT2" s="609"/>
      <c r="GU2" s="609"/>
      <c r="GV2" s="609"/>
      <c r="GW2" s="609"/>
      <c r="GX2" s="609"/>
      <c r="GY2" s="609"/>
      <c r="GZ2" s="609"/>
      <c r="HA2" s="609"/>
      <c r="HB2" s="609"/>
      <c r="HC2" s="609"/>
      <c r="HD2" s="609"/>
      <c r="HE2" s="609"/>
      <c r="HF2" s="609"/>
      <c r="HG2" s="609"/>
      <c r="HH2" s="609"/>
      <c r="HI2" s="609"/>
      <c r="HJ2" s="609"/>
      <c r="HK2" s="609"/>
      <c r="HL2" s="609"/>
      <c r="HM2" s="609"/>
      <c r="HN2" s="609"/>
      <c r="HO2" s="609"/>
      <c r="HP2" s="609"/>
      <c r="HQ2" s="609"/>
      <c r="HR2" s="609"/>
      <c r="HS2" s="609"/>
      <c r="HT2" s="609"/>
      <c r="HU2" s="609"/>
      <c r="HV2" s="609"/>
      <c r="HW2" s="609"/>
      <c r="HX2" s="54"/>
      <c r="HY2" s="54"/>
      <c r="HZ2" s="54"/>
    </row>
    <row r="3" spans="1:238" s="126" customFormat="1" ht="74.25" customHeight="1">
      <c r="A3" s="307" t="s">
        <v>10</v>
      </c>
      <c r="B3" s="307" t="s">
        <v>10</v>
      </c>
      <c r="C3" s="107" t="s">
        <v>16</v>
      </c>
      <c r="D3" s="108" t="s">
        <v>13</v>
      </c>
      <c r="E3" s="109"/>
      <c r="F3" s="109" t="s">
        <v>29</v>
      </c>
      <c r="G3" s="110" t="s">
        <v>14</v>
      </c>
      <c r="H3" s="111" t="s">
        <v>15</v>
      </c>
      <c r="I3" s="112"/>
      <c r="J3" s="112"/>
      <c r="K3" s="112"/>
      <c r="L3" s="113"/>
      <c r="M3" s="113"/>
      <c r="N3" s="113"/>
      <c r="O3" s="113"/>
      <c r="P3" s="113"/>
      <c r="Q3" s="113"/>
      <c r="R3" s="114"/>
      <c r="S3" s="114"/>
      <c r="T3" s="115"/>
      <c r="U3" s="115" t="s">
        <v>58</v>
      </c>
      <c r="V3" s="116"/>
      <c r="W3" s="116"/>
      <c r="X3" s="116"/>
      <c r="Y3" s="116"/>
      <c r="Z3" s="116"/>
      <c r="AA3" s="116"/>
      <c r="AB3" s="116"/>
      <c r="AC3" s="117" t="s">
        <v>59</v>
      </c>
      <c r="AD3" s="118"/>
      <c r="AE3" s="119"/>
      <c r="AF3" s="119"/>
      <c r="AG3" s="119"/>
      <c r="AH3" s="112"/>
      <c r="AI3" s="119"/>
      <c r="AJ3" s="117"/>
      <c r="AK3" s="117" t="s">
        <v>55</v>
      </c>
      <c r="AL3" s="118"/>
      <c r="AM3" s="119"/>
      <c r="AN3" s="119"/>
      <c r="AO3" s="119"/>
      <c r="AP3" s="112"/>
      <c r="AQ3" s="119"/>
      <c r="AR3" s="117"/>
      <c r="AS3" s="117" t="s">
        <v>48</v>
      </c>
      <c r="AT3" s="116"/>
      <c r="AU3" s="116"/>
      <c r="AV3" s="116"/>
      <c r="AW3" s="116"/>
      <c r="AX3" s="116"/>
      <c r="AY3" s="116"/>
      <c r="AZ3" s="116"/>
      <c r="BA3" s="120" t="s">
        <v>56</v>
      </c>
      <c r="BB3" s="118"/>
      <c r="BC3" s="119"/>
      <c r="BD3" s="119"/>
      <c r="BE3" s="119"/>
      <c r="BF3" s="112"/>
      <c r="BG3" s="119"/>
      <c r="BH3" s="117"/>
      <c r="BI3" s="117" t="s">
        <v>49</v>
      </c>
      <c r="BJ3" s="118"/>
      <c r="BK3" s="119"/>
      <c r="BL3" s="119"/>
      <c r="BM3" s="119"/>
      <c r="BN3" s="112"/>
      <c r="BO3" s="119"/>
      <c r="BP3" s="117"/>
      <c r="BQ3" s="121" t="s">
        <v>57</v>
      </c>
      <c r="BR3" s="122" t="s">
        <v>22</v>
      </c>
      <c r="BS3" s="123" t="s">
        <v>60</v>
      </c>
      <c r="BT3" s="124" t="s">
        <v>23</v>
      </c>
      <c r="BU3" s="118"/>
      <c r="BV3" s="119"/>
      <c r="BW3" s="119"/>
      <c r="BX3" s="119"/>
      <c r="BY3" s="112"/>
      <c r="BZ3" s="119"/>
      <c r="CA3" s="112"/>
      <c r="CB3" s="121" t="s">
        <v>245</v>
      </c>
      <c r="CC3" s="114"/>
      <c r="CD3" s="114"/>
      <c r="CE3" s="114"/>
      <c r="CF3" s="114"/>
      <c r="CG3" s="114"/>
      <c r="CH3" s="125"/>
      <c r="CJ3" s="121" t="s">
        <v>243</v>
      </c>
      <c r="CK3" s="114"/>
      <c r="CL3" s="114"/>
      <c r="CM3" s="114"/>
      <c r="CN3" s="114"/>
      <c r="CO3" s="114"/>
      <c r="CP3" s="125"/>
      <c r="CR3" s="121" t="s">
        <v>61</v>
      </c>
      <c r="CS3" s="114"/>
      <c r="CT3" s="114"/>
      <c r="CU3" s="114"/>
      <c r="CV3" s="114"/>
      <c r="CW3" s="114"/>
      <c r="CX3" s="125"/>
      <c r="CZ3" s="121" t="s">
        <v>62</v>
      </c>
      <c r="DA3" s="114"/>
      <c r="DB3" s="114"/>
      <c r="DC3" s="114"/>
      <c r="DD3" s="114"/>
      <c r="DE3" s="114"/>
      <c r="DF3" s="125"/>
      <c r="DH3" s="121" t="s">
        <v>244</v>
      </c>
      <c r="DI3" s="114"/>
      <c r="DJ3" s="114"/>
      <c r="DK3" s="114"/>
      <c r="DL3" s="114"/>
      <c r="DM3" s="114"/>
      <c r="DN3" s="125"/>
      <c r="DP3" s="121" t="s">
        <v>63</v>
      </c>
      <c r="DQ3" s="114"/>
      <c r="DR3" s="114"/>
      <c r="DS3" s="114"/>
      <c r="DT3" s="114"/>
      <c r="DU3" s="114"/>
      <c r="DV3" s="125"/>
      <c r="DW3" s="121"/>
      <c r="DX3" s="121" t="s">
        <v>272</v>
      </c>
      <c r="DY3" s="114"/>
      <c r="DZ3" s="114"/>
      <c r="EA3" s="114"/>
      <c r="EB3" s="114"/>
      <c r="EC3" s="114"/>
      <c r="ED3" s="125"/>
      <c r="EE3" s="121"/>
      <c r="EF3" s="121" t="s">
        <v>253</v>
      </c>
      <c r="EG3" s="127" t="s">
        <v>43</v>
      </c>
      <c r="EH3" s="128" t="s">
        <v>44</v>
      </c>
      <c r="EI3" s="129" t="s">
        <v>45</v>
      </c>
      <c r="EJ3" s="128" t="s">
        <v>471</v>
      </c>
      <c r="EK3" s="129" t="s">
        <v>46</v>
      </c>
      <c r="EL3" s="114"/>
      <c r="EM3" s="114"/>
      <c r="EN3" s="114"/>
      <c r="EO3" s="114"/>
      <c r="EP3" s="114"/>
      <c r="EQ3" s="125"/>
      <c r="ER3" s="121"/>
      <c r="ES3" s="121" t="s">
        <v>330</v>
      </c>
      <c r="ET3" s="114"/>
      <c r="EU3" s="114"/>
      <c r="EV3" s="114"/>
      <c r="EW3" s="114"/>
      <c r="EX3" s="114"/>
      <c r="EY3" s="125"/>
      <c r="EZ3" s="121"/>
      <c r="FA3" s="121" t="s">
        <v>331</v>
      </c>
      <c r="FB3" s="114"/>
      <c r="FC3" s="114"/>
      <c r="FD3" s="114"/>
      <c r="FE3" s="114"/>
      <c r="FF3" s="114"/>
      <c r="FG3" s="125"/>
      <c r="FH3" s="121"/>
      <c r="FI3" s="121" t="s">
        <v>332</v>
      </c>
      <c r="FJ3" s="251"/>
      <c r="FK3" s="251"/>
      <c r="FL3" s="251"/>
      <c r="FM3" s="252" t="s">
        <v>334</v>
      </c>
      <c r="FN3" s="114"/>
      <c r="FO3" s="114"/>
      <c r="FP3" s="114"/>
      <c r="FQ3" s="114"/>
      <c r="FR3" s="114"/>
      <c r="FS3" s="125"/>
      <c r="FT3" s="121"/>
      <c r="FU3" s="121" t="s">
        <v>337</v>
      </c>
      <c r="FV3" s="251"/>
      <c r="FW3" s="251"/>
      <c r="FX3" s="251"/>
      <c r="FY3" s="252" t="s">
        <v>335</v>
      </c>
      <c r="FZ3" s="114"/>
      <c r="GA3" s="114"/>
      <c r="GB3" s="114"/>
      <c r="GC3" s="114"/>
      <c r="GD3" s="114"/>
      <c r="GE3" s="125"/>
      <c r="GF3" s="121"/>
      <c r="GG3" s="121" t="s">
        <v>336</v>
      </c>
      <c r="GH3" s="272" t="s">
        <v>473</v>
      </c>
      <c r="GI3" s="128" t="s">
        <v>474</v>
      </c>
      <c r="GJ3" s="129" t="s">
        <v>475</v>
      </c>
      <c r="GK3" s="114"/>
      <c r="GL3" s="114"/>
      <c r="GM3" s="114"/>
      <c r="GN3" s="114"/>
      <c r="GO3" s="114"/>
      <c r="GP3" s="125"/>
      <c r="GQ3" s="121"/>
      <c r="GR3" s="121" t="s">
        <v>438</v>
      </c>
      <c r="GS3" s="114"/>
      <c r="GT3" s="114"/>
      <c r="GU3" s="114"/>
      <c r="GV3" s="114"/>
      <c r="GW3" s="114"/>
      <c r="GX3" s="125"/>
      <c r="GY3" s="121"/>
      <c r="GZ3" s="121" t="s">
        <v>439</v>
      </c>
      <c r="HA3" s="114"/>
      <c r="HB3" s="114"/>
      <c r="HC3" s="114"/>
      <c r="HD3" s="114"/>
      <c r="HE3" s="114"/>
      <c r="HF3" s="125"/>
      <c r="HG3" s="121"/>
      <c r="HH3" s="121" t="s">
        <v>440</v>
      </c>
      <c r="HI3" s="251"/>
      <c r="HJ3" s="251"/>
      <c r="HK3" s="251"/>
      <c r="HL3" s="252" t="s">
        <v>441</v>
      </c>
      <c r="HM3" s="251"/>
      <c r="HN3" s="251"/>
      <c r="HO3" s="251"/>
      <c r="HP3" s="252" t="s">
        <v>442</v>
      </c>
      <c r="HQ3" s="276" t="s">
        <v>443</v>
      </c>
      <c r="HR3" s="277" t="s">
        <v>444</v>
      </c>
      <c r="HS3" s="278" t="s">
        <v>445</v>
      </c>
      <c r="HT3" s="277" t="s">
        <v>446</v>
      </c>
      <c r="HU3" s="278" t="s">
        <v>447</v>
      </c>
      <c r="HV3" s="277" t="s">
        <v>448</v>
      </c>
      <c r="HW3" s="278" t="s">
        <v>449</v>
      </c>
      <c r="HX3" s="662" t="s">
        <v>498</v>
      </c>
      <c r="HY3" s="663"/>
      <c r="HZ3" s="664"/>
      <c r="IA3" s="658" t="s">
        <v>489</v>
      </c>
      <c r="IB3" s="655" t="s">
        <v>490</v>
      </c>
      <c r="IC3" s="655" t="s">
        <v>491</v>
      </c>
      <c r="ID3" s="655" t="s">
        <v>500</v>
      </c>
    </row>
    <row r="4" spans="1:238" s="17" customFormat="1" ht="12.75" customHeight="1">
      <c r="A4" s="18"/>
      <c r="B4" s="18"/>
      <c r="C4" s="23"/>
      <c r="D4" s="19"/>
      <c r="E4" s="20"/>
      <c r="F4" s="20"/>
      <c r="G4" s="20"/>
      <c r="H4" s="26"/>
      <c r="I4" s="50"/>
      <c r="J4" s="50"/>
      <c r="K4" s="50"/>
      <c r="L4" s="32"/>
      <c r="M4" s="32"/>
      <c r="N4" s="32"/>
      <c r="O4" s="32"/>
      <c r="P4" s="32"/>
      <c r="Q4" s="32"/>
      <c r="R4" s="31"/>
      <c r="S4" s="31"/>
      <c r="T4" s="33">
        <v>2</v>
      </c>
      <c r="U4" s="33">
        <v>2</v>
      </c>
      <c r="V4" s="31">
        <v>90</v>
      </c>
      <c r="W4" s="31"/>
      <c r="X4" s="31"/>
      <c r="Y4" s="31"/>
      <c r="Z4" s="31"/>
      <c r="AA4" s="31"/>
      <c r="AB4" s="34">
        <v>6</v>
      </c>
      <c r="AC4" s="55">
        <f>AB4</f>
        <v>6</v>
      </c>
      <c r="AD4" s="31">
        <v>60</v>
      </c>
      <c r="AE4" s="31"/>
      <c r="AF4" s="31"/>
      <c r="AG4" s="31"/>
      <c r="AH4" s="31"/>
      <c r="AI4" s="31"/>
      <c r="AJ4" s="31">
        <f>AD4/15</f>
        <v>4</v>
      </c>
      <c r="AK4" s="96">
        <f>AJ4</f>
        <v>4</v>
      </c>
      <c r="AL4" s="95">
        <v>30</v>
      </c>
      <c r="AM4" s="31"/>
      <c r="AN4" s="31"/>
      <c r="AO4" s="31"/>
      <c r="AP4" s="31"/>
      <c r="AQ4" s="31"/>
      <c r="AR4" s="34">
        <f>AL4/15</f>
        <v>2</v>
      </c>
      <c r="AS4" s="55">
        <f>AR4</f>
        <v>2</v>
      </c>
      <c r="AT4" s="31">
        <v>30</v>
      </c>
      <c r="AU4" s="31"/>
      <c r="AV4" s="31"/>
      <c r="AW4" s="31"/>
      <c r="AX4" s="31"/>
      <c r="AY4" s="31"/>
      <c r="AZ4" s="34">
        <f>AT4/15</f>
        <v>2</v>
      </c>
      <c r="BA4" s="96">
        <f>AZ4</f>
        <v>2</v>
      </c>
      <c r="BB4" s="95">
        <v>30</v>
      </c>
      <c r="BC4" s="31"/>
      <c r="BD4" s="31"/>
      <c r="BE4" s="31"/>
      <c r="BF4" s="31"/>
      <c r="BG4" s="31"/>
      <c r="BH4" s="34">
        <f>BB4/15</f>
        <v>2</v>
      </c>
      <c r="BI4" s="55">
        <f>BH4</f>
        <v>2</v>
      </c>
      <c r="BJ4" s="31">
        <v>45</v>
      </c>
      <c r="BK4" s="31"/>
      <c r="BL4" s="31"/>
      <c r="BM4" s="31"/>
      <c r="BN4" s="31"/>
      <c r="BO4" s="31"/>
      <c r="BP4" s="34">
        <f>BJ4/15</f>
        <v>3</v>
      </c>
      <c r="BQ4" s="55">
        <f>BP4</f>
        <v>3</v>
      </c>
      <c r="BR4" s="35"/>
      <c r="BS4" s="36">
        <f>T4+AB4+AJ4+AR4+AZ4+BH4+BP4</f>
        <v>21</v>
      </c>
      <c r="BT4" s="37"/>
      <c r="BU4" s="31">
        <v>60</v>
      </c>
      <c r="BV4" s="31"/>
      <c r="BW4" s="31"/>
      <c r="BX4" s="31"/>
      <c r="BY4" s="31"/>
      <c r="BZ4" s="31"/>
      <c r="CA4" s="34">
        <v>2</v>
      </c>
      <c r="CB4" s="34">
        <f>CA4</f>
        <v>2</v>
      </c>
      <c r="CC4" s="31">
        <v>30</v>
      </c>
      <c r="CD4" s="31"/>
      <c r="CE4" s="31"/>
      <c r="CF4" s="31"/>
      <c r="CG4" s="31"/>
      <c r="CH4" s="31"/>
      <c r="CI4" s="34">
        <f>CC4/15</f>
        <v>2</v>
      </c>
      <c r="CJ4" s="34">
        <f>CI4</f>
        <v>2</v>
      </c>
      <c r="CK4" s="31">
        <v>60</v>
      </c>
      <c r="CL4" s="31"/>
      <c r="CM4" s="31"/>
      <c r="CN4" s="31"/>
      <c r="CO4" s="31"/>
      <c r="CP4" s="31"/>
      <c r="CQ4" s="34">
        <f>CK4/15</f>
        <v>4</v>
      </c>
      <c r="CR4" s="34">
        <f>CQ4</f>
        <v>4</v>
      </c>
      <c r="CS4" s="31">
        <v>60</v>
      </c>
      <c r="CT4" s="31"/>
      <c r="CU4" s="31"/>
      <c r="CV4" s="31"/>
      <c r="CW4" s="31"/>
      <c r="CX4" s="31"/>
      <c r="CY4" s="34">
        <f>CS4/15</f>
        <v>4</v>
      </c>
      <c r="CZ4" s="34">
        <f>CY4</f>
        <v>4</v>
      </c>
      <c r="DA4" s="31">
        <v>60</v>
      </c>
      <c r="DB4" s="31"/>
      <c r="DC4" s="31"/>
      <c r="DD4" s="31"/>
      <c r="DE4" s="31"/>
      <c r="DF4" s="31"/>
      <c r="DG4" s="34">
        <f>DA4/15</f>
        <v>4</v>
      </c>
      <c r="DH4" s="34">
        <f>DG4</f>
        <v>4</v>
      </c>
      <c r="DI4" s="31">
        <v>30</v>
      </c>
      <c r="DJ4" s="31"/>
      <c r="DK4" s="31"/>
      <c r="DL4" s="31"/>
      <c r="DM4" s="31"/>
      <c r="DN4" s="31"/>
      <c r="DO4" s="34">
        <f>DI4/15</f>
        <v>2</v>
      </c>
      <c r="DP4" s="50">
        <f>DO4</f>
        <v>2</v>
      </c>
      <c r="DQ4" s="31">
        <v>45</v>
      </c>
      <c r="DR4" s="31"/>
      <c r="DS4" s="31"/>
      <c r="DT4" s="31"/>
      <c r="DU4" s="31"/>
      <c r="DV4" s="31"/>
      <c r="DW4" s="34">
        <f>DQ4/15</f>
        <v>3</v>
      </c>
      <c r="DX4" s="50">
        <f>DW4</f>
        <v>3</v>
      </c>
      <c r="DY4" s="31">
        <v>75</v>
      </c>
      <c r="DZ4" s="31"/>
      <c r="EA4" s="31"/>
      <c r="EB4" s="31"/>
      <c r="EC4" s="31"/>
      <c r="ED4" s="31"/>
      <c r="EE4" s="34">
        <f>DY4/15</f>
        <v>5</v>
      </c>
      <c r="EF4" s="50">
        <f>EE4</f>
        <v>5</v>
      </c>
      <c r="EG4" s="25"/>
      <c r="EH4" s="25">
        <f>CA4+CI4+CQ4+CY4+DG4+DO4+DW4+EE4</f>
        <v>26</v>
      </c>
      <c r="EI4" s="25"/>
      <c r="EJ4" s="470">
        <f>BS4+EH4</f>
        <v>47</v>
      </c>
      <c r="EK4" s="25"/>
      <c r="EL4" s="31">
        <v>30</v>
      </c>
      <c r="EM4" s="31"/>
      <c r="EN4" s="31"/>
      <c r="EO4" s="31"/>
      <c r="EP4" s="31"/>
      <c r="EQ4" s="31"/>
      <c r="ER4" s="34">
        <f>EL4/15</f>
        <v>2</v>
      </c>
      <c r="ES4" s="50">
        <f>ER4</f>
        <v>2</v>
      </c>
      <c r="ET4" s="31">
        <v>30</v>
      </c>
      <c r="EU4" s="31"/>
      <c r="EV4" s="31"/>
      <c r="EW4" s="31"/>
      <c r="EX4" s="31"/>
      <c r="EY4" s="31"/>
      <c r="EZ4" s="34">
        <f>ET4/15</f>
        <v>2</v>
      </c>
      <c r="FA4" s="50">
        <f>EZ4</f>
        <v>2</v>
      </c>
      <c r="FB4" s="31">
        <v>30</v>
      </c>
      <c r="FC4" s="31"/>
      <c r="FD4" s="31"/>
      <c r="FE4" s="31"/>
      <c r="FF4" s="31"/>
      <c r="FG4" s="31"/>
      <c r="FH4" s="34">
        <f>FB4/15</f>
        <v>2</v>
      </c>
      <c r="FI4" s="50">
        <f>FH4</f>
        <v>2</v>
      </c>
      <c r="FJ4" s="38">
        <v>120</v>
      </c>
      <c r="FK4" s="38"/>
      <c r="FL4" s="38">
        <v>4</v>
      </c>
      <c r="FM4" s="253">
        <v>4</v>
      </c>
      <c r="FN4" s="31">
        <v>75</v>
      </c>
      <c r="FO4" s="31"/>
      <c r="FP4" s="31"/>
      <c r="FQ4" s="31"/>
      <c r="FR4" s="31"/>
      <c r="FS4" s="31"/>
      <c r="FT4" s="34">
        <f>FN4/15</f>
        <v>5</v>
      </c>
      <c r="FU4" s="50">
        <f>FT4</f>
        <v>5</v>
      </c>
      <c r="FV4" s="38">
        <v>120</v>
      </c>
      <c r="FW4" s="38"/>
      <c r="FX4" s="38">
        <v>4</v>
      </c>
      <c r="FY4" s="253">
        <v>4</v>
      </c>
      <c r="FZ4" s="31">
        <v>30</v>
      </c>
      <c r="GA4" s="31"/>
      <c r="GB4" s="31"/>
      <c r="GC4" s="31"/>
      <c r="GD4" s="31"/>
      <c r="GE4" s="31"/>
      <c r="GF4" s="34">
        <f>FZ4/15</f>
        <v>2</v>
      </c>
      <c r="GG4" s="50">
        <f>GF4</f>
        <v>2</v>
      </c>
      <c r="GH4" s="267">
        <f>GI4</f>
        <v>21</v>
      </c>
      <c r="GI4" s="267">
        <f>GG4+FY4+FU4+FM4+FI4+FA4+ES4</f>
        <v>21</v>
      </c>
      <c r="GJ4" s="25"/>
      <c r="GK4" s="31">
        <v>45</v>
      </c>
      <c r="GL4" s="31"/>
      <c r="GM4" s="31"/>
      <c r="GN4" s="31"/>
      <c r="GO4" s="31"/>
      <c r="GP4" s="31"/>
      <c r="GQ4" s="34">
        <f>GK4/15</f>
        <v>3</v>
      </c>
      <c r="GR4" s="50">
        <f>GQ4</f>
        <v>3</v>
      </c>
      <c r="GS4" s="31">
        <v>75</v>
      </c>
      <c r="GT4" s="31"/>
      <c r="GU4" s="31"/>
      <c r="GV4" s="31"/>
      <c r="GW4" s="31"/>
      <c r="GX4" s="31"/>
      <c r="GY4" s="34">
        <f>GS4/15</f>
        <v>5</v>
      </c>
      <c r="GZ4" s="50">
        <f>GY4</f>
        <v>5</v>
      </c>
      <c r="HA4" s="31">
        <v>30</v>
      </c>
      <c r="HB4" s="31"/>
      <c r="HC4" s="31"/>
      <c r="HD4" s="31"/>
      <c r="HE4" s="31"/>
      <c r="HF4" s="31"/>
      <c r="HG4" s="34">
        <f>HA4/15</f>
        <v>2</v>
      </c>
      <c r="HH4" s="50">
        <f>HG4</f>
        <v>2</v>
      </c>
      <c r="HI4" s="38">
        <v>90</v>
      </c>
      <c r="HJ4" s="38"/>
      <c r="HK4" s="38">
        <v>3</v>
      </c>
      <c r="HL4" s="253">
        <f>HK4</f>
        <v>3</v>
      </c>
      <c r="HM4" s="38">
        <v>400</v>
      </c>
      <c r="HN4" s="38"/>
      <c r="HO4" s="38">
        <v>8</v>
      </c>
      <c r="HP4" s="253">
        <v>8</v>
      </c>
      <c r="HQ4" s="279"/>
      <c r="HR4" s="280">
        <f>HP4+HL4+HH4+GZ4+GR4</f>
        <v>21</v>
      </c>
      <c r="HS4" s="281"/>
      <c r="HT4" s="282">
        <f>GI4+HR4</f>
        <v>42</v>
      </c>
      <c r="HU4" s="283"/>
      <c r="HV4" s="284">
        <f>EJ4+HT4</f>
        <v>89</v>
      </c>
      <c r="HW4" s="283"/>
      <c r="HX4" s="665" t="s">
        <v>487</v>
      </c>
      <c r="HY4" s="665" t="s">
        <v>499</v>
      </c>
      <c r="HZ4" s="665" t="s">
        <v>488</v>
      </c>
      <c r="IA4" s="659"/>
      <c r="IB4" s="656"/>
      <c r="IC4" s="656"/>
      <c r="ID4" s="656"/>
    </row>
    <row r="5" spans="1:238" s="192" customFormat="1" ht="21.75" customHeight="1">
      <c r="A5" s="487"/>
      <c r="B5" s="487"/>
      <c r="C5" s="488"/>
      <c r="D5" s="489"/>
      <c r="E5" s="490"/>
      <c r="F5" s="490"/>
      <c r="G5" s="490"/>
      <c r="H5" s="490"/>
      <c r="I5" s="472" t="s">
        <v>42</v>
      </c>
      <c r="J5" s="473" t="s">
        <v>225</v>
      </c>
      <c r="K5" s="474" t="s">
        <v>222</v>
      </c>
      <c r="L5" s="473" t="s">
        <v>42</v>
      </c>
      <c r="M5" s="473" t="s">
        <v>225</v>
      </c>
      <c r="N5" s="474" t="s">
        <v>223</v>
      </c>
      <c r="O5" s="473" t="s">
        <v>42</v>
      </c>
      <c r="P5" s="473" t="s">
        <v>225</v>
      </c>
      <c r="Q5" s="474" t="s">
        <v>224</v>
      </c>
      <c r="R5" s="491" t="s">
        <v>11</v>
      </c>
      <c r="S5" s="491" t="s">
        <v>12</v>
      </c>
      <c r="T5" s="475" t="s">
        <v>21</v>
      </c>
      <c r="U5" s="476" t="s">
        <v>21</v>
      </c>
      <c r="V5" s="478" t="s">
        <v>17</v>
      </c>
      <c r="W5" s="478" t="s">
        <v>18</v>
      </c>
      <c r="X5" s="478" t="s">
        <v>19</v>
      </c>
      <c r="Y5" s="477" t="s">
        <v>20</v>
      </c>
      <c r="Z5" s="478" t="s">
        <v>11</v>
      </c>
      <c r="AA5" s="478" t="s">
        <v>12</v>
      </c>
      <c r="AB5" s="492" t="s">
        <v>211</v>
      </c>
      <c r="AC5" s="482" t="s">
        <v>21</v>
      </c>
      <c r="AD5" s="478" t="s">
        <v>17</v>
      </c>
      <c r="AE5" s="478" t="s">
        <v>18</v>
      </c>
      <c r="AF5" s="478" t="s">
        <v>19</v>
      </c>
      <c r="AG5" s="477" t="s">
        <v>20</v>
      </c>
      <c r="AH5" s="478" t="s">
        <v>11</v>
      </c>
      <c r="AI5" s="478" t="s">
        <v>12</v>
      </c>
      <c r="AJ5" s="493" t="s">
        <v>21</v>
      </c>
      <c r="AK5" s="494" t="s">
        <v>21</v>
      </c>
      <c r="AL5" s="479" t="s">
        <v>17</v>
      </c>
      <c r="AM5" s="478" t="s">
        <v>18</v>
      </c>
      <c r="AN5" s="478" t="s">
        <v>19</v>
      </c>
      <c r="AO5" s="477" t="s">
        <v>20</v>
      </c>
      <c r="AP5" s="478" t="s">
        <v>11</v>
      </c>
      <c r="AQ5" s="478" t="s">
        <v>12</v>
      </c>
      <c r="AR5" s="492" t="s">
        <v>21</v>
      </c>
      <c r="AS5" s="482" t="s">
        <v>21</v>
      </c>
      <c r="AT5" s="478" t="s">
        <v>17</v>
      </c>
      <c r="AU5" s="478" t="s">
        <v>18</v>
      </c>
      <c r="AV5" s="478" t="s">
        <v>19</v>
      </c>
      <c r="AW5" s="477" t="s">
        <v>20</v>
      </c>
      <c r="AX5" s="478" t="s">
        <v>11</v>
      </c>
      <c r="AY5" s="478" t="s">
        <v>12</v>
      </c>
      <c r="AZ5" s="492" t="s">
        <v>21</v>
      </c>
      <c r="BA5" s="495" t="s">
        <v>21</v>
      </c>
      <c r="BB5" s="479" t="s">
        <v>17</v>
      </c>
      <c r="BC5" s="478" t="s">
        <v>18</v>
      </c>
      <c r="BD5" s="478" t="s">
        <v>19</v>
      </c>
      <c r="BE5" s="477" t="s">
        <v>20</v>
      </c>
      <c r="BF5" s="478" t="s">
        <v>11</v>
      </c>
      <c r="BG5" s="478" t="s">
        <v>12</v>
      </c>
      <c r="BH5" s="492" t="s">
        <v>21</v>
      </c>
      <c r="BI5" s="496" t="s">
        <v>21</v>
      </c>
      <c r="BJ5" s="478" t="s">
        <v>17</v>
      </c>
      <c r="BK5" s="478" t="s">
        <v>18</v>
      </c>
      <c r="BL5" s="478" t="s">
        <v>19</v>
      </c>
      <c r="BM5" s="477" t="s">
        <v>20</v>
      </c>
      <c r="BN5" s="478" t="s">
        <v>11</v>
      </c>
      <c r="BO5" s="478" t="s">
        <v>12</v>
      </c>
      <c r="BP5" s="492" t="s">
        <v>21</v>
      </c>
      <c r="BQ5" s="482" t="s">
        <v>21</v>
      </c>
      <c r="BR5" s="485"/>
      <c r="BS5" s="480"/>
      <c r="BT5" s="481"/>
      <c r="BU5" s="478" t="s">
        <v>17</v>
      </c>
      <c r="BV5" s="478" t="s">
        <v>42</v>
      </c>
      <c r="BW5" s="478" t="s">
        <v>225</v>
      </c>
      <c r="BX5" s="477" t="s">
        <v>20</v>
      </c>
      <c r="BY5" s="478" t="s">
        <v>11</v>
      </c>
      <c r="BZ5" s="478" t="s">
        <v>12</v>
      </c>
      <c r="CA5" s="497" t="s">
        <v>211</v>
      </c>
      <c r="CB5" s="495" t="s">
        <v>21</v>
      </c>
      <c r="CC5" s="478" t="s">
        <v>17</v>
      </c>
      <c r="CD5" s="478" t="s">
        <v>42</v>
      </c>
      <c r="CE5" s="478" t="s">
        <v>225</v>
      </c>
      <c r="CF5" s="477" t="s">
        <v>20</v>
      </c>
      <c r="CG5" s="478" t="s">
        <v>11</v>
      </c>
      <c r="CH5" s="478" t="s">
        <v>12</v>
      </c>
      <c r="CI5" s="497" t="s">
        <v>211</v>
      </c>
      <c r="CJ5" s="495" t="s">
        <v>21</v>
      </c>
      <c r="CK5" s="478" t="s">
        <v>17</v>
      </c>
      <c r="CL5" s="478" t="s">
        <v>42</v>
      </c>
      <c r="CM5" s="478" t="s">
        <v>225</v>
      </c>
      <c r="CN5" s="477" t="s">
        <v>20</v>
      </c>
      <c r="CO5" s="478" t="s">
        <v>11</v>
      </c>
      <c r="CP5" s="478" t="s">
        <v>12</v>
      </c>
      <c r="CQ5" s="497" t="s">
        <v>211</v>
      </c>
      <c r="CR5" s="495" t="s">
        <v>21</v>
      </c>
      <c r="CS5" s="478" t="s">
        <v>17</v>
      </c>
      <c r="CT5" s="478" t="s">
        <v>42</v>
      </c>
      <c r="CU5" s="478" t="s">
        <v>225</v>
      </c>
      <c r="CV5" s="477" t="s">
        <v>20</v>
      </c>
      <c r="CW5" s="478" t="s">
        <v>11</v>
      </c>
      <c r="CX5" s="478" t="s">
        <v>12</v>
      </c>
      <c r="CY5" s="497" t="s">
        <v>211</v>
      </c>
      <c r="CZ5" s="495" t="s">
        <v>21</v>
      </c>
      <c r="DA5" s="478" t="s">
        <v>17</v>
      </c>
      <c r="DB5" s="478" t="s">
        <v>42</v>
      </c>
      <c r="DC5" s="478" t="s">
        <v>225</v>
      </c>
      <c r="DD5" s="477" t="s">
        <v>20</v>
      </c>
      <c r="DE5" s="478" t="s">
        <v>11</v>
      </c>
      <c r="DF5" s="478" t="s">
        <v>12</v>
      </c>
      <c r="DG5" s="497" t="s">
        <v>211</v>
      </c>
      <c r="DH5" s="495" t="s">
        <v>21</v>
      </c>
      <c r="DI5" s="478" t="s">
        <v>17</v>
      </c>
      <c r="DJ5" s="478" t="s">
        <v>42</v>
      </c>
      <c r="DK5" s="478" t="s">
        <v>225</v>
      </c>
      <c r="DL5" s="477" t="s">
        <v>20</v>
      </c>
      <c r="DM5" s="478" t="s">
        <v>11</v>
      </c>
      <c r="DN5" s="478" t="s">
        <v>12</v>
      </c>
      <c r="DO5" s="497" t="s">
        <v>211</v>
      </c>
      <c r="DP5" s="495" t="s">
        <v>21</v>
      </c>
      <c r="DQ5" s="478" t="s">
        <v>17</v>
      </c>
      <c r="DR5" s="478" t="s">
        <v>42</v>
      </c>
      <c r="DS5" s="478" t="s">
        <v>225</v>
      </c>
      <c r="DT5" s="477" t="s">
        <v>20</v>
      </c>
      <c r="DU5" s="478" t="s">
        <v>11</v>
      </c>
      <c r="DV5" s="478" t="s">
        <v>12</v>
      </c>
      <c r="DW5" s="497" t="s">
        <v>211</v>
      </c>
      <c r="DX5" s="495" t="s">
        <v>21</v>
      </c>
      <c r="DY5" s="478" t="s">
        <v>17</v>
      </c>
      <c r="DZ5" s="478" t="s">
        <v>42</v>
      </c>
      <c r="EA5" s="478" t="s">
        <v>225</v>
      </c>
      <c r="EB5" s="477" t="s">
        <v>20</v>
      </c>
      <c r="EC5" s="478" t="s">
        <v>11</v>
      </c>
      <c r="ED5" s="478" t="s">
        <v>12</v>
      </c>
      <c r="EE5" s="497" t="s">
        <v>211</v>
      </c>
      <c r="EF5" s="495" t="s">
        <v>21</v>
      </c>
      <c r="EG5" s="498"/>
      <c r="EH5" s="483"/>
      <c r="EI5" s="483"/>
      <c r="EJ5" s="483"/>
      <c r="EK5" s="484"/>
      <c r="EL5" s="478" t="s">
        <v>17</v>
      </c>
      <c r="EM5" s="478" t="s">
        <v>42</v>
      </c>
      <c r="EN5" s="478" t="s">
        <v>225</v>
      </c>
      <c r="EO5" s="477" t="s">
        <v>20</v>
      </c>
      <c r="EP5" s="478" t="s">
        <v>11</v>
      </c>
      <c r="EQ5" s="478" t="s">
        <v>12</v>
      </c>
      <c r="ER5" s="497" t="s">
        <v>211</v>
      </c>
      <c r="ES5" s="495" t="s">
        <v>21</v>
      </c>
      <c r="ET5" s="478" t="s">
        <v>17</v>
      </c>
      <c r="EU5" s="478" t="s">
        <v>42</v>
      </c>
      <c r="EV5" s="478" t="s">
        <v>225</v>
      </c>
      <c r="EW5" s="477" t="s">
        <v>20</v>
      </c>
      <c r="EX5" s="478" t="s">
        <v>11</v>
      </c>
      <c r="EY5" s="478" t="s">
        <v>12</v>
      </c>
      <c r="EZ5" s="497" t="s">
        <v>211</v>
      </c>
      <c r="FA5" s="495" t="s">
        <v>21</v>
      </c>
      <c r="FB5" s="478" t="s">
        <v>17</v>
      </c>
      <c r="FC5" s="478" t="s">
        <v>42</v>
      </c>
      <c r="FD5" s="478" t="s">
        <v>225</v>
      </c>
      <c r="FE5" s="477" t="s">
        <v>20</v>
      </c>
      <c r="FF5" s="478" t="s">
        <v>11</v>
      </c>
      <c r="FG5" s="478" t="s">
        <v>12</v>
      </c>
      <c r="FH5" s="497" t="s">
        <v>211</v>
      </c>
      <c r="FI5" s="495" t="s">
        <v>21</v>
      </c>
      <c r="FJ5" s="485" t="s">
        <v>11</v>
      </c>
      <c r="FK5" s="485" t="s">
        <v>12</v>
      </c>
      <c r="FL5" s="486" t="s">
        <v>211</v>
      </c>
      <c r="FM5" s="499" t="s">
        <v>211</v>
      </c>
      <c r="FN5" s="478" t="s">
        <v>17</v>
      </c>
      <c r="FO5" s="478" t="s">
        <v>42</v>
      </c>
      <c r="FP5" s="478" t="s">
        <v>225</v>
      </c>
      <c r="FQ5" s="477" t="s">
        <v>20</v>
      </c>
      <c r="FR5" s="478" t="s">
        <v>11</v>
      </c>
      <c r="FS5" s="478" t="s">
        <v>12</v>
      </c>
      <c r="FT5" s="497" t="s">
        <v>211</v>
      </c>
      <c r="FU5" s="495" t="s">
        <v>21</v>
      </c>
      <c r="FV5" s="485" t="s">
        <v>11</v>
      </c>
      <c r="FW5" s="485" t="s">
        <v>12</v>
      </c>
      <c r="FX5" s="486" t="s">
        <v>211</v>
      </c>
      <c r="FY5" s="499" t="s">
        <v>211</v>
      </c>
      <c r="FZ5" s="478" t="s">
        <v>17</v>
      </c>
      <c r="GA5" s="478" t="s">
        <v>42</v>
      </c>
      <c r="GB5" s="478" t="s">
        <v>225</v>
      </c>
      <c r="GC5" s="477" t="s">
        <v>20</v>
      </c>
      <c r="GD5" s="478" t="s">
        <v>11</v>
      </c>
      <c r="GE5" s="478" t="s">
        <v>12</v>
      </c>
      <c r="GF5" s="497" t="s">
        <v>211</v>
      </c>
      <c r="GG5" s="495" t="s">
        <v>21</v>
      </c>
      <c r="GH5" s="498"/>
      <c r="GI5" s="483"/>
      <c r="GJ5" s="483"/>
      <c r="GK5" s="478" t="s">
        <v>17</v>
      </c>
      <c r="GL5" s="478" t="s">
        <v>42</v>
      </c>
      <c r="GM5" s="478" t="s">
        <v>225</v>
      </c>
      <c r="GN5" s="477" t="s">
        <v>20</v>
      </c>
      <c r="GO5" s="478" t="s">
        <v>11</v>
      </c>
      <c r="GP5" s="478" t="s">
        <v>12</v>
      </c>
      <c r="GQ5" s="497" t="s">
        <v>211</v>
      </c>
      <c r="GR5" s="495" t="s">
        <v>21</v>
      </c>
      <c r="GS5" s="478" t="s">
        <v>17</v>
      </c>
      <c r="GT5" s="478" t="s">
        <v>42</v>
      </c>
      <c r="GU5" s="478" t="s">
        <v>225</v>
      </c>
      <c r="GV5" s="477" t="s">
        <v>20</v>
      </c>
      <c r="GW5" s="478" t="s">
        <v>11</v>
      </c>
      <c r="GX5" s="478" t="s">
        <v>12</v>
      </c>
      <c r="GY5" s="497" t="s">
        <v>211</v>
      </c>
      <c r="GZ5" s="495" t="s">
        <v>21</v>
      </c>
      <c r="HA5" s="478" t="s">
        <v>17</v>
      </c>
      <c r="HB5" s="478" t="s">
        <v>42</v>
      </c>
      <c r="HC5" s="478" t="s">
        <v>225</v>
      </c>
      <c r="HD5" s="477" t="s">
        <v>20</v>
      </c>
      <c r="HE5" s="478" t="s">
        <v>11</v>
      </c>
      <c r="HF5" s="478" t="s">
        <v>12</v>
      </c>
      <c r="HG5" s="497" t="s">
        <v>211</v>
      </c>
      <c r="HH5" s="495" t="s">
        <v>21</v>
      </c>
      <c r="HI5" s="485" t="s">
        <v>11</v>
      </c>
      <c r="HJ5" s="485" t="s">
        <v>12</v>
      </c>
      <c r="HK5" s="486" t="s">
        <v>211</v>
      </c>
      <c r="HL5" s="499" t="s">
        <v>211</v>
      </c>
      <c r="HM5" s="485" t="s">
        <v>11</v>
      </c>
      <c r="HN5" s="485" t="s">
        <v>12</v>
      </c>
      <c r="HO5" s="486" t="s">
        <v>211</v>
      </c>
      <c r="HP5" s="499" t="s">
        <v>211</v>
      </c>
      <c r="HQ5" s="485"/>
      <c r="HR5" s="480"/>
      <c r="HS5" s="481"/>
      <c r="HT5" s="500"/>
      <c r="HU5" s="500"/>
      <c r="HV5" s="500"/>
      <c r="HW5" s="500"/>
      <c r="HX5" s="666"/>
      <c r="HY5" s="666"/>
      <c r="HZ5" s="666"/>
      <c r="IA5" s="660"/>
      <c r="IB5" s="657"/>
      <c r="IC5" s="657"/>
      <c r="ID5" s="657"/>
    </row>
    <row r="6" spans="4:238" s="259" customFormat="1" ht="15" customHeight="1">
      <c r="D6" s="644" t="s">
        <v>503</v>
      </c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AV6" s="644"/>
      <c r="AW6" s="644"/>
      <c r="AX6" s="644"/>
      <c r="AY6" s="644"/>
      <c r="AZ6" s="644"/>
      <c r="BA6" s="644"/>
      <c r="BB6" s="644"/>
      <c r="BC6" s="644"/>
      <c r="BD6" s="644"/>
      <c r="BE6" s="644"/>
      <c r="BF6" s="644"/>
      <c r="BG6" s="644"/>
      <c r="BH6" s="644"/>
      <c r="BI6" s="644"/>
      <c r="BJ6" s="644"/>
      <c r="BK6" s="644"/>
      <c r="BL6" s="644"/>
      <c r="BM6" s="644"/>
      <c r="BN6" s="644"/>
      <c r="BO6" s="644"/>
      <c r="BP6" s="644"/>
      <c r="BQ6" s="644"/>
      <c r="BR6" s="644"/>
      <c r="BS6" s="644"/>
      <c r="BT6" s="644"/>
      <c r="BU6" s="644"/>
      <c r="BV6" s="644"/>
      <c r="BW6" s="644"/>
      <c r="BX6" s="644"/>
      <c r="BY6" s="644"/>
      <c r="BZ6" s="644"/>
      <c r="CA6" s="644"/>
      <c r="CB6" s="644"/>
      <c r="CC6" s="644"/>
      <c r="CD6" s="644"/>
      <c r="CE6" s="644"/>
      <c r="CF6" s="644"/>
      <c r="CG6" s="644"/>
      <c r="CH6" s="644"/>
      <c r="CI6" s="644"/>
      <c r="CJ6" s="644"/>
      <c r="CK6" s="644"/>
      <c r="CL6" s="644"/>
      <c r="CM6" s="644"/>
      <c r="CN6" s="644"/>
      <c r="CO6" s="644"/>
      <c r="CP6" s="644"/>
      <c r="CQ6" s="644"/>
      <c r="CR6" s="644"/>
      <c r="CS6" s="552"/>
      <c r="CT6" s="552"/>
      <c r="CU6" s="552"/>
      <c r="CV6" s="552"/>
      <c r="CW6" s="553"/>
      <c r="CX6" s="552"/>
      <c r="CY6" s="552"/>
      <c r="CZ6" s="552"/>
      <c r="DA6" s="552"/>
      <c r="DB6" s="552"/>
      <c r="DC6" s="552"/>
      <c r="DD6" s="552"/>
      <c r="DE6" s="553"/>
      <c r="DF6" s="552"/>
      <c r="DG6" s="552"/>
      <c r="DH6" s="552"/>
      <c r="DI6" s="552"/>
      <c r="DJ6" s="552"/>
      <c r="DK6" s="552"/>
      <c r="DL6" s="552"/>
      <c r="DM6" s="553"/>
      <c r="DN6" s="552"/>
      <c r="DO6" s="552"/>
      <c r="DP6" s="552"/>
      <c r="DQ6" s="552"/>
      <c r="DR6" s="552"/>
      <c r="DS6" s="552"/>
      <c r="DT6" s="552"/>
      <c r="DU6" s="553"/>
      <c r="DV6" s="552"/>
      <c r="DW6" s="552"/>
      <c r="DX6" s="552"/>
      <c r="DY6" s="552"/>
      <c r="DZ6" s="552"/>
      <c r="EA6" s="552"/>
      <c r="EB6" s="552"/>
      <c r="EC6" s="553"/>
      <c r="ED6" s="552"/>
      <c r="EE6" s="552"/>
      <c r="EF6" s="552"/>
      <c r="EG6" s="552"/>
      <c r="EH6" s="557"/>
      <c r="EI6" s="558"/>
      <c r="EJ6" s="558"/>
      <c r="EK6" s="558"/>
      <c r="EL6" s="559"/>
      <c r="EM6" s="552"/>
      <c r="EN6" s="552"/>
      <c r="EO6" s="552"/>
      <c r="EP6" s="553"/>
      <c r="EQ6" s="552"/>
      <c r="ER6" s="552"/>
      <c r="ES6" s="552"/>
      <c r="ET6" s="552"/>
      <c r="EU6" s="552"/>
      <c r="EV6" s="552"/>
      <c r="EW6" s="552"/>
      <c r="EX6" s="553"/>
      <c r="EY6" s="552"/>
      <c r="EZ6" s="552"/>
      <c r="FA6" s="552"/>
      <c r="FB6" s="552"/>
      <c r="FC6" s="552"/>
      <c r="FD6" s="552"/>
      <c r="FE6" s="552"/>
      <c r="FF6" s="553"/>
      <c r="FG6" s="552"/>
      <c r="FH6" s="552"/>
      <c r="FI6" s="552"/>
      <c r="FJ6" s="552"/>
      <c r="FK6" s="554"/>
      <c r="FL6" s="554"/>
      <c r="FM6" s="554"/>
      <c r="FN6" s="554"/>
      <c r="FO6" s="552"/>
      <c r="FP6" s="552"/>
      <c r="FQ6" s="552"/>
      <c r="FR6" s="553"/>
      <c r="FS6" s="552"/>
      <c r="FT6" s="552"/>
      <c r="FU6" s="552"/>
      <c r="FV6" s="552"/>
      <c r="FW6" s="554"/>
      <c r="FX6" s="554"/>
      <c r="FY6" s="554"/>
      <c r="FZ6" s="554"/>
      <c r="GA6" s="552"/>
      <c r="GB6" s="552"/>
      <c r="GC6" s="552"/>
      <c r="GD6" s="553"/>
      <c r="GE6" s="552"/>
      <c r="GF6" s="552"/>
      <c r="GG6" s="552"/>
      <c r="GH6" s="552"/>
      <c r="GI6" s="557"/>
      <c r="GJ6" s="558"/>
      <c r="GK6" s="558"/>
      <c r="GL6" s="552"/>
      <c r="GM6" s="552"/>
      <c r="GN6" s="552"/>
      <c r="GO6" s="553"/>
      <c r="GP6" s="552"/>
      <c r="GQ6" s="552"/>
      <c r="GR6" s="552"/>
      <c r="GS6" s="552"/>
      <c r="GT6" s="552"/>
      <c r="GU6" s="552"/>
      <c r="GV6" s="552"/>
      <c r="GW6" s="553"/>
      <c r="GX6" s="552"/>
      <c r="GY6" s="552"/>
      <c r="GZ6" s="552"/>
      <c r="HA6" s="552"/>
      <c r="HB6" s="552"/>
      <c r="HC6" s="552"/>
      <c r="HD6" s="552"/>
      <c r="HE6" s="553"/>
      <c r="HF6" s="552"/>
      <c r="HG6" s="552"/>
      <c r="HH6" s="552"/>
      <c r="HI6" s="552"/>
      <c r="HJ6" s="554"/>
      <c r="HK6" s="554"/>
      <c r="HL6" s="554"/>
      <c r="HM6" s="554"/>
      <c r="HN6" s="554"/>
      <c r="HO6" s="554"/>
      <c r="HP6" s="554"/>
      <c r="HQ6" s="554"/>
      <c r="HR6" s="554"/>
      <c r="HS6" s="555"/>
      <c r="HT6" s="556"/>
      <c r="HU6" s="560"/>
      <c r="HV6" s="560"/>
      <c r="HW6" s="560"/>
      <c r="HX6" s="616"/>
      <c r="HY6" s="616"/>
      <c r="HZ6" s="616"/>
      <c r="IA6" s="617"/>
      <c r="IB6" s="647"/>
      <c r="IC6" s="618"/>
      <c r="ID6" s="645"/>
    </row>
    <row r="7" spans="1:237" s="17" customFormat="1" ht="15.75" customHeight="1">
      <c r="A7" s="564">
        <v>1</v>
      </c>
      <c r="B7" s="452">
        <v>2</v>
      </c>
      <c r="C7" s="456" t="s">
        <v>71</v>
      </c>
      <c r="D7" s="458" t="s">
        <v>31</v>
      </c>
      <c r="E7" s="459" t="s">
        <v>345</v>
      </c>
      <c r="F7" s="98" t="s">
        <v>66</v>
      </c>
      <c r="G7" s="99" t="s">
        <v>104</v>
      </c>
      <c r="H7" s="99" t="s">
        <v>125</v>
      </c>
      <c r="I7" s="52">
        <v>4</v>
      </c>
      <c r="J7" s="52">
        <v>6</v>
      </c>
      <c r="K7" s="308" t="s">
        <v>228</v>
      </c>
      <c r="L7" s="310">
        <v>5</v>
      </c>
      <c r="M7" s="310"/>
      <c r="N7" s="310">
        <f>L7</f>
        <v>5</v>
      </c>
      <c r="O7" s="338">
        <v>8</v>
      </c>
      <c r="P7" s="338"/>
      <c r="Q7" s="338">
        <f aca="true" t="shared" si="0" ref="Q7:Q48">O7</f>
        <v>8</v>
      </c>
      <c r="R7" s="311">
        <f aca="true" t="shared" si="1" ref="R7:R48">ROUND((I7+L7+O7)/3,1)</f>
        <v>5.7</v>
      </c>
      <c r="S7" s="312">
        <v>6.3</v>
      </c>
      <c r="T7" s="339">
        <f aca="true" t="shared" si="2" ref="T7:T48">MAX(R7:S7)</f>
        <v>6.3</v>
      </c>
      <c r="U7" s="340" t="s">
        <v>235</v>
      </c>
      <c r="V7" s="341">
        <v>7.2</v>
      </c>
      <c r="W7" s="342">
        <v>4</v>
      </c>
      <c r="X7" s="342"/>
      <c r="Y7" s="338">
        <f aca="true" t="shared" si="3" ref="Y7:Y48">IF(Z7&gt;=5,W7,IF(AA7&gt;=5,W7&amp;"/"&amp;X7,W7&amp;"/"&amp;X7))</f>
        <v>4</v>
      </c>
      <c r="Z7" s="311">
        <f aca="true" t="shared" si="4" ref="Z7:Z48">ROUND((V7+W7)/2,1)</f>
        <v>5.6</v>
      </c>
      <c r="AA7" s="28" t="str">
        <f aca="true" t="shared" si="5" ref="AA7:AA48">IF(ISNUMBER(X7),ROUND((V7+X7)/2,1),"-")</f>
        <v>-</v>
      </c>
      <c r="AB7" s="343">
        <f aca="true" t="shared" si="6" ref="AB7:AB48">MAX(Z7:AA7)</f>
        <v>5.6</v>
      </c>
      <c r="AC7" s="344">
        <f aca="true" t="shared" si="7" ref="AC7:AC48">IF(Z7&gt;=5,Z7,IF(AA7&gt;=5,Z7&amp;"/"&amp;AA7,Z7&amp;"/"&amp;AA7))</f>
        <v>5.6</v>
      </c>
      <c r="AD7" s="311">
        <v>8</v>
      </c>
      <c r="AE7" s="310">
        <v>7</v>
      </c>
      <c r="AF7" s="270"/>
      <c r="AG7" s="338">
        <f aca="true" t="shared" si="8" ref="AG7:AG12">IF(AH7&gt;=5,AE7,IF(AI7&gt;=5,AE7&amp;"/"&amp;AF7,AE7&amp;"/"&amp;AF7))</f>
        <v>7</v>
      </c>
      <c r="AH7" s="311">
        <f aca="true" t="shared" si="9" ref="AH7:AH12">ROUND((AD7+AE7)/2,1)</f>
        <v>7.5</v>
      </c>
      <c r="AI7" s="28" t="str">
        <f aca="true" t="shared" si="10" ref="AI7:AI48">IF(ISNUMBER(AF7),ROUND((AD7+AF7)/2,1),"-")</f>
        <v>-</v>
      </c>
      <c r="AJ7" s="345">
        <f aca="true" t="shared" si="11" ref="AJ7:AJ48">MAX(AH7:AI7)</f>
        <v>7.5</v>
      </c>
      <c r="AK7" s="346">
        <f aca="true" t="shared" si="12" ref="AK7:AK48">IF(AH7&gt;=5,AH7,IF(AI7&gt;=5,AH7&amp;"/"&amp;AI7,AH7&amp;"/"&amp;AI7))</f>
        <v>7.5</v>
      </c>
      <c r="AL7" s="347">
        <v>6</v>
      </c>
      <c r="AM7" s="310">
        <v>6</v>
      </c>
      <c r="AN7" s="270"/>
      <c r="AO7" s="338">
        <f aca="true" t="shared" si="13" ref="AO7:AO48">IF(AP7&gt;=5,AM7,IF(AQ7&gt;=5,AM7&amp;"/"&amp;AN7,AM7&amp;"/"&amp;AN7))</f>
        <v>6</v>
      </c>
      <c r="AP7" s="311">
        <f aca="true" t="shared" si="14" ref="AP7:AP48">ROUND((AL7+AM7)/2,1)</f>
        <v>6</v>
      </c>
      <c r="AQ7" s="28" t="str">
        <f aca="true" t="shared" si="15" ref="AQ7:AQ48">IF(ISNUMBER(AN7),ROUND((AL7+AN7)/2,1),"-")</f>
        <v>-</v>
      </c>
      <c r="AR7" s="343">
        <f aca="true" t="shared" si="16" ref="AR7:AR48">MAX(AP7:AQ7)</f>
        <v>6</v>
      </c>
      <c r="AS7" s="344">
        <f aca="true" t="shared" si="17" ref="AS7:AS48">IF(AP7&gt;=5,AP7,IF(AQ7&gt;=5,AP7&amp;"/"&amp;AQ7,AP7&amp;"/"&amp;AQ7))</f>
        <v>6</v>
      </c>
      <c r="AT7" s="342">
        <v>6.5</v>
      </c>
      <c r="AU7" s="342">
        <v>7</v>
      </c>
      <c r="AV7" s="342"/>
      <c r="AW7" s="338">
        <f aca="true" t="shared" si="18" ref="AW7:AW48">IF(AX7&gt;=5,AU7,IF(AY7&gt;=5,AU7&amp;"/"&amp;AV7,AU7&amp;"/"&amp;AV7))</f>
        <v>7</v>
      </c>
      <c r="AX7" s="311">
        <f aca="true" t="shared" si="19" ref="AX7:AX48">ROUND((AT7+AU7)/2,1)</f>
        <v>6.8</v>
      </c>
      <c r="AY7" s="28" t="str">
        <f aca="true" t="shared" si="20" ref="AY7:AY48">IF(ISNUMBER(AV7),ROUND((AT7+AV7)/2,1),"-")</f>
        <v>-</v>
      </c>
      <c r="AZ7" s="343">
        <f aca="true" t="shared" si="21" ref="AZ7:AZ48">MAX(AX7:AY7)</f>
        <v>6.8</v>
      </c>
      <c r="BA7" s="344">
        <f aca="true" t="shared" si="22" ref="BA7:BA48">IF(AX7&gt;=5,AX7,IF(AY7&gt;=5,AX7&amp;"/"&amp;AY7,AX7&amp;"/"&amp;AY7))</f>
        <v>6.8</v>
      </c>
      <c r="BB7" s="311">
        <v>7</v>
      </c>
      <c r="BC7" s="310">
        <v>5</v>
      </c>
      <c r="BD7" s="270"/>
      <c r="BE7" s="338">
        <f aca="true" t="shared" si="23" ref="BE7:BE14">IF(BF7&gt;=5,BC7,IF(BG7&gt;=5,BC7&amp;"/"&amp;BD7,BC7&amp;"/"&amp;BD7))</f>
        <v>5</v>
      </c>
      <c r="BF7" s="311">
        <f aca="true" t="shared" si="24" ref="BF7:BF48">ROUND((BB7+BC7)/2,1)</f>
        <v>6</v>
      </c>
      <c r="BG7" s="28" t="str">
        <f aca="true" t="shared" si="25" ref="BG7:BG14">IF(ISNUMBER(BD7),ROUND((BB7+BD7)/2,1),"-")</f>
        <v>-</v>
      </c>
      <c r="BH7" s="343">
        <f aca="true" t="shared" si="26" ref="BH7:BH48">MAX(BF7:BG7)</f>
        <v>6</v>
      </c>
      <c r="BI7" s="348">
        <f aca="true" t="shared" si="27" ref="BI7:BI14">IF(BF7&gt;=5,BF7,IF(BG7&gt;=5,BF7&amp;"/"&amp;BG7,BF7&amp;"/"&amp;BG7))</f>
        <v>6</v>
      </c>
      <c r="BJ7" s="311">
        <v>6</v>
      </c>
      <c r="BK7" s="310">
        <v>6</v>
      </c>
      <c r="BL7" s="349"/>
      <c r="BM7" s="338">
        <f>IF(BN7&gt;=5,BK7,IF(BO7&gt;=5,BK7&amp;"/"&amp;BL7,BK7&amp;"/"&amp;BL7))</f>
        <v>6</v>
      </c>
      <c r="BN7" s="311">
        <f aca="true" t="shared" si="28" ref="BN7:BN48">ROUND((BJ7+BK7)/2,1)</f>
        <v>6</v>
      </c>
      <c r="BO7" s="28" t="str">
        <f aca="true" t="shared" si="29" ref="BO7:BO48">IF(ISNUMBER(BL7),ROUND((BJ7+BL7)/2,1),"-")</f>
        <v>-</v>
      </c>
      <c r="BP7" s="343">
        <f>MAX(BN7:BO7)</f>
        <v>6</v>
      </c>
      <c r="BQ7" s="350">
        <f>IF(BN7&gt;=5,BN7,IF(BO7&gt;=5,BN7&amp;"/"&amp;BO7,BN7&amp;"/"&amp;BO7))</f>
        <v>6</v>
      </c>
      <c r="BR7" s="466">
        <f aca="true" t="shared" si="30" ref="BR7:BR48">ROUND((R7*$T$4+Z7*$AB$4+AH7*$AJ$4+AP7*$AR$4+AX7*$AZ$4+BF7*$BH$4+BN7*$BP$4)/$BS$4,1)</f>
        <v>6.2</v>
      </c>
      <c r="BS7" s="467">
        <f aca="true" t="shared" si="31" ref="BS7:BS48">ROUND((T7*$T$4+AB7*$AB$4+AJ7*$AJ$4+AR7*$AR$4+AZ7*$AZ$4+BH7*$BH$4+BP7*$BP$4)/$BS$4,1)</f>
        <v>6.3</v>
      </c>
      <c r="BT7" s="337" t="str">
        <f aca="true" t="shared" si="32" ref="BT7:BT48">IF(BS7&lt;4,"Kém",IF(BS7&lt;5,"Yếu",IF(BS7&lt;6,"TB",IF(BS7&lt;7,"TBK",IF(BS7&lt;8,"Khá",IF(BS7&lt;9,"Giỏi","XS"))))))</f>
        <v>TBK</v>
      </c>
      <c r="BU7" s="311">
        <v>6</v>
      </c>
      <c r="BV7" s="310">
        <v>7</v>
      </c>
      <c r="BW7" s="270"/>
      <c r="BX7" s="338">
        <f aca="true" t="shared" si="33" ref="BX7:BX48">IF(BY7&gt;=5,BV7,IF(BZ7&gt;=5,BV7&amp;"/"&amp;BW7,BV7&amp;"/"&amp;BW7))</f>
        <v>7</v>
      </c>
      <c r="BY7" s="311">
        <f aca="true" t="shared" si="34" ref="BY7:BY48">ROUND((BU7+BV7)/2,1)</f>
        <v>6.5</v>
      </c>
      <c r="BZ7" s="28" t="str">
        <f aca="true" t="shared" si="35" ref="BZ7:BZ48">IF(ISNUMBER(BW7),ROUND((BU7+BW7)/2,1),"-")</f>
        <v>-</v>
      </c>
      <c r="CA7" s="343">
        <f aca="true" t="shared" si="36" ref="CA7:CA48">MAX(BY7:BZ7)</f>
        <v>6.5</v>
      </c>
      <c r="CB7" s="344">
        <f aca="true" t="shared" si="37" ref="CB7:CB48">IF(BY7&gt;=5,BY7,IF(BZ7&gt;=5,BY7&amp;"/"&amp;BZ7,BY7&amp;"/"&amp;BZ7))</f>
        <v>6.5</v>
      </c>
      <c r="CC7" s="311">
        <v>7.5</v>
      </c>
      <c r="CD7" s="351">
        <v>8</v>
      </c>
      <c r="CE7" s="352"/>
      <c r="CF7" s="338">
        <f aca="true" t="shared" si="38" ref="CF7:CF48">IF(CG7&gt;=5,CD7,IF(CH7&gt;=5,CD7&amp;"/"&amp;CE7,CD7&amp;"/"&amp;CE7))</f>
        <v>8</v>
      </c>
      <c r="CG7" s="311">
        <f aca="true" t="shared" si="39" ref="CG7:CG48">ROUND((CC7+CD7)/2,1)</f>
        <v>7.8</v>
      </c>
      <c r="CH7" s="28" t="str">
        <f aca="true" t="shared" si="40" ref="CH7:CH48">IF(ISNUMBER(CE7),ROUND((CC7+CE7)/2,1),"-")</f>
        <v>-</v>
      </c>
      <c r="CI7" s="343">
        <f aca="true" t="shared" si="41" ref="CI7:CI48">MAX(CG7:CH7)</f>
        <v>7.8</v>
      </c>
      <c r="CJ7" s="353">
        <f aca="true" t="shared" si="42" ref="CJ7:CJ48">IF(CG7&gt;=5,CG7,IF(CH7&gt;=5,CG7&amp;"/"&amp;CH7,CG7&amp;"/"&amp;CH7))</f>
        <v>7.8</v>
      </c>
      <c r="CK7" s="311">
        <v>8</v>
      </c>
      <c r="CL7" s="351">
        <v>6</v>
      </c>
      <c r="CM7" s="352"/>
      <c r="CN7" s="338">
        <f aca="true" t="shared" si="43" ref="CN7:CN48">IF(CO7&gt;=5,CL7,IF(CP7&gt;=5,CL7&amp;"/"&amp;CM7,CL7&amp;"/"&amp;CM7))</f>
        <v>6</v>
      </c>
      <c r="CO7" s="311">
        <f aca="true" t="shared" si="44" ref="CO7:CO48">ROUND((CK7+CL7)/2,1)</f>
        <v>7</v>
      </c>
      <c r="CP7" s="28" t="str">
        <f aca="true" t="shared" si="45" ref="CP7:CP48">IF(ISNUMBER(CM7),ROUND((CK7+CM7)/2,1),"-")</f>
        <v>-</v>
      </c>
      <c r="CQ7" s="343">
        <f aca="true" t="shared" si="46" ref="CQ7:CQ48">MAX(CO7:CP7)</f>
        <v>7</v>
      </c>
      <c r="CR7" s="348">
        <f aca="true" t="shared" si="47" ref="CR7:CR48">IF(CO7&gt;=5,CO7,IF(CP7&gt;=5,CO7&amp;"/"&amp;CP7,CO7&amp;"/"&amp;CP7))</f>
        <v>7</v>
      </c>
      <c r="CS7" s="311">
        <v>6.5</v>
      </c>
      <c r="CT7" s="351">
        <v>8</v>
      </c>
      <c r="CU7" s="352"/>
      <c r="CV7" s="338">
        <f aca="true" t="shared" si="48" ref="CV7:CV48">IF(CW7&gt;=5,CT7,IF(CX7&gt;=5,CT7&amp;"/"&amp;CU7,CT7&amp;"/"&amp;CU7))</f>
        <v>8</v>
      </c>
      <c r="CW7" s="311">
        <f aca="true" t="shared" si="49" ref="CW7:CW48">ROUND((CS7+CT7)/2,1)</f>
        <v>7.3</v>
      </c>
      <c r="CX7" s="28" t="str">
        <f aca="true" t="shared" si="50" ref="CX7:CX48">IF(ISNUMBER(CU7),ROUND((CS7+CU7)/2,1),"-")</f>
        <v>-</v>
      </c>
      <c r="CY7" s="343">
        <f aca="true" t="shared" si="51" ref="CY7:CY48">MAX(CW7:CX7)</f>
        <v>7.3</v>
      </c>
      <c r="CZ7" s="348">
        <f aca="true" t="shared" si="52" ref="CZ7:CZ48">IF(CW7&gt;=5,CW7,IF(CX7&gt;=5,CW7&amp;"/"&amp;CX7,CW7&amp;"/"&amp;CX7))</f>
        <v>7.3</v>
      </c>
      <c r="DA7" s="311">
        <v>8.3</v>
      </c>
      <c r="DB7" s="351">
        <v>9</v>
      </c>
      <c r="DC7" s="352"/>
      <c r="DD7" s="338">
        <f aca="true" t="shared" si="53" ref="DD7:DD48">IF(DE7&gt;=5,DB7,IF(DF7&gt;=5,DB7&amp;"/"&amp;DC7,DB7&amp;"/"&amp;DC7))</f>
        <v>9</v>
      </c>
      <c r="DE7" s="311">
        <f aca="true" t="shared" si="54" ref="DE7:DE48">ROUND((DA7+DB7)/2,1)</f>
        <v>8.7</v>
      </c>
      <c r="DF7" s="28" t="str">
        <f aca="true" t="shared" si="55" ref="DF7:DF48">IF(ISNUMBER(DC7),ROUND((DA7+DC7)/2,1),"-")</f>
        <v>-</v>
      </c>
      <c r="DG7" s="343">
        <f aca="true" t="shared" si="56" ref="DG7:DG48">MAX(DE7:DF7)</f>
        <v>8.7</v>
      </c>
      <c r="DH7" s="348">
        <f aca="true" t="shared" si="57" ref="DH7:DH48">IF(DE7&gt;=5,DE7,IF(DF7&gt;=5,DE7&amp;"/"&amp;DF7,DE7&amp;"/"&amp;DF7))</f>
        <v>8.7</v>
      </c>
      <c r="DI7" s="311">
        <v>6</v>
      </c>
      <c r="DJ7" s="351">
        <v>7</v>
      </c>
      <c r="DK7" s="352"/>
      <c r="DL7" s="338">
        <f aca="true" t="shared" si="58" ref="DL7:DL48">IF(DM7&gt;=5,DJ7,IF(DN7&gt;=5,DJ7&amp;"/"&amp;DK7,DJ7&amp;"/"&amp;DK7))</f>
        <v>7</v>
      </c>
      <c r="DM7" s="311">
        <f aca="true" t="shared" si="59" ref="DM7:DM48">ROUND((DI7+DJ7)/2,1)</f>
        <v>6.5</v>
      </c>
      <c r="DN7" s="28" t="str">
        <f aca="true" t="shared" si="60" ref="DN7:DN48">IF(ISNUMBER(DK7),ROUND((DI7+DK7)/2,1),"-")</f>
        <v>-</v>
      </c>
      <c r="DO7" s="343">
        <f aca="true" t="shared" si="61" ref="DO7:DO48">MAX(DM7:DN7)</f>
        <v>6.5</v>
      </c>
      <c r="DP7" s="348">
        <f aca="true" t="shared" si="62" ref="DP7:DP48">IF(DM7&gt;=5,DM7,IF(DN7&gt;=5,DM7&amp;"/"&amp;DN7,DM7&amp;"/"&amp;DN7))</f>
        <v>6.5</v>
      </c>
      <c r="DQ7" s="311">
        <v>6.5</v>
      </c>
      <c r="DR7" s="351">
        <v>7</v>
      </c>
      <c r="DS7" s="352"/>
      <c r="DT7" s="338">
        <f aca="true" t="shared" si="63" ref="DT7:DT48">IF(DU7&gt;=5,DR7,IF(DV7&gt;=5,DR7&amp;"/"&amp;DS7,DR7&amp;"/"&amp;DS7))</f>
        <v>7</v>
      </c>
      <c r="DU7" s="311">
        <f aca="true" t="shared" si="64" ref="DU7:DU48">ROUND((DQ7+DR7)/2,1)</f>
        <v>6.8</v>
      </c>
      <c r="DV7" s="28" t="str">
        <f aca="true" t="shared" si="65" ref="DV7:DV48">IF(ISNUMBER(DS7),ROUND((DQ7+DS7)/2,1),"-")</f>
        <v>-</v>
      </c>
      <c r="DW7" s="343">
        <f aca="true" t="shared" si="66" ref="DW7:DW48">MAX(DU7:DV7)</f>
        <v>6.8</v>
      </c>
      <c r="DX7" s="348">
        <f aca="true" t="shared" si="67" ref="DX7:DX48">IF(DU7&gt;=5,DU7,IF(DV7&gt;=5,DU7&amp;"/"&amp;DV7,DU7&amp;"/"&amp;DV7))</f>
        <v>6.8</v>
      </c>
      <c r="DY7" s="311">
        <v>5.3</v>
      </c>
      <c r="DZ7" s="351">
        <v>5</v>
      </c>
      <c r="EA7" s="352"/>
      <c r="EB7" s="338">
        <f aca="true" t="shared" si="68" ref="EB7:EB48">IF(EC7&gt;=5,DZ7,IF(ED7&gt;=5,DZ7&amp;"/"&amp;EA7,DZ7&amp;"/"&amp;EA7))</f>
        <v>5</v>
      </c>
      <c r="EC7" s="311">
        <f aca="true" t="shared" si="69" ref="EC7:EC48">ROUND((DY7+DZ7)/2,1)</f>
        <v>5.2</v>
      </c>
      <c r="ED7" s="28" t="str">
        <f aca="true" t="shared" si="70" ref="ED7:ED48">IF(ISNUMBER(EA7),ROUND((DY7+EA7)/2,1),"-")</f>
        <v>-</v>
      </c>
      <c r="EE7" s="343">
        <f>MAX(EC7:ED7)</f>
        <v>5.2</v>
      </c>
      <c r="EF7" s="350">
        <f aca="true" t="shared" si="71" ref="EF7:EF48">IF(EC7&gt;=5,EC7,IF(ED7&gt;=5,EC7&amp;"/"&amp;ED7,EC7&amp;"/"&amp;ED7))</f>
        <v>5.2</v>
      </c>
      <c r="EG7" s="354">
        <f aca="true" t="shared" si="72" ref="EG7:EG35">ROUND((BY7*$CA$4+CG7*$CI$4+CO7*$CQ$4+CW7*$CY$4+DE7*$DG$4+DM7*$DO$4+DU7*$DW$4+EC7*$EE$4)/$EH$4,1)</f>
        <v>6.9</v>
      </c>
      <c r="EH7" s="354">
        <f aca="true" t="shared" si="73" ref="EH7:EH35">ROUND((CA7*$CA$4+CI7*$CI$4+CQ7*$CQ$4+CY7*$CY$4+DG7*$DG$4+DO7*$DO$4+DW7*$DW$4+EE7*$EE$4)/$EH$4,1)</f>
        <v>6.9</v>
      </c>
      <c r="EI7" s="337" t="str">
        <f aca="true" t="shared" si="74" ref="EI7:EI48">IF(EH7&lt;4,"Kém",IF(EH7&lt;5,"Yếu",IF(EH7&lt;6,"TB",IF(EH7&lt;7,"TBK",IF(EH7&lt;8,"Khá",IF(EH7&lt;9,"Giỏi","XS"))))))</f>
        <v>TBK</v>
      </c>
      <c r="EJ7" s="355">
        <f aca="true" t="shared" si="75" ref="EJ7:EJ48">ROUND((BS7*$BS$4+EH7*$EH$4)/$EJ$4,1)</f>
        <v>6.6</v>
      </c>
      <c r="EK7" s="337" t="str">
        <f aca="true" t="shared" si="76" ref="EK7:EK48">IF(EJ7&lt;4,"Kém",IF(EJ7&lt;5,"Yếu",IF(EJ7&lt;6,"TB",IF(EJ7&lt;7,"TBK",IF(EJ7&lt;8,"Khá",IF(EJ7&lt;9,"Giỏi","XS"))))))</f>
        <v>TBK</v>
      </c>
      <c r="EL7" s="345">
        <v>6</v>
      </c>
      <c r="EM7" s="356">
        <v>2</v>
      </c>
      <c r="EN7" s="357">
        <v>10</v>
      </c>
      <c r="EO7" s="357" t="str">
        <f aca="true" t="shared" si="77" ref="EO7:EO48">IF(EP7&gt;=5,EM7,IF(EQ7&gt;=5,EM7&amp;"/"&amp;EN7,EM7&amp;"/"&amp;EN7))</f>
        <v>2/10</v>
      </c>
      <c r="EP7" s="345">
        <f aca="true" t="shared" si="78" ref="EP7:EP48">ROUND((EL7+EM7)/2,1)</f>
        <v>4</v>
      </c>
      <c r="EQ7" s="147">
        <f aca="true" t="shared" si="79" ref="EQ7:EQ48">IF(ISNUMBER(EN7),ROUND((EL7+EN7)/2,1),"-")</f>
        <v>8</v>
      </c>
      <c r="ER7" s="343">
        <f>MAX(EP7:EQ7)</f>
        <v>8</v>
      </c>
      <c r="ES7" s="350" t="str">
        <f aca="true" t="shared" si="80" ref="ES7:ES48">IF(EP7&gt;=5,EP7,IF(EQ7&gt;=5,EP7&amp;"/"&amp;EQ7,EP7&amp;"/"&amp;EQ7))</f>
        <v>4/8</v>
      </c>
      <c r="ET7" s="345">
        <v>5.5</v>
      </c>
      <c r="EU7" s="356">
        <v>8</v>
      </c>
      <c r="EV7" s="357"/>
      <c r="EW7" s="357">
        <f aca="true" t="shared" si="81" ref="EW7:EW48">IF(EX7&gt;=5,EU7,IF(EY7&gt;=5,EU7&amp;"/"&amp;EV7,EU7&amp;"/"&amp;EV7))</f>
        <v>8</v>
      </c>
      <c r="EX7" s="345">
        <f aca="true" t="shared" si="82" ref="EX7:EX48">ROUND((ET7+EU7)/2,1)</f>
        <v>6.8</v>
      </c>
      <c r="EY7" s="147" t="str">
        <f aca="true" t="shared" si="83" ref="EY7:EY48">IF(ISNUMBER(EV7),ROUND((ET7+EV7)/2,1),"-")</f>
        <v>-</v>
      </c>
      <c r="EZ7" s="343">
        <f>MAX(EX7:EY7)</f>
        <v>6.8</v>
      </c>
      <c r="FA7" s="350">
        <f aca="true" t="shared" si="84" ref="FA7:FA48">IF(EX7&gt;=5,EX7,IF(EY7&gt;=5,EX7&amp;"/"&amp;EY7,EX7&amp;"/"&amp;EY7))</f>
        <v>6.8</v>
      </c>
      <c r="FB7" s="345">
        <v>8</v>
      </c>
      <c r="FC7" s="356">
        <v>6</v>
      </c>
      <c r="FD7" s="357"/>
      <c r="FE7" s="357">
        <f aca="true" t="shared" si="85" ref="FE7:FE48">IF(FF7&gt;=5,FC7,IF(FG7&gt;=5,FC7&amp;"/"&amp;FD7,FC7&amp;"/"&amp;FD7))</f>
        <v>6</v>
      </c>
      <c r="FF7" s="345">
        <f aca="true" t="shared" si="86" ref="FF7:FF48">ROUND((FB7+FC7)/2,1)</f>
        <v>7</v>
      </c>
      <c r="FG7" s="147" t="str">
        <f aca="true" t="shared" si="87" ref="FG7:FG48">IF(ISNUMBER(FD7),ROUND((FB7+FD7)/2,1),"-")</f>
        <v>-</v>
      </c>
      <c r="FH7" s="343">
        <f>MAX(FF7:FG7)</f>
        <v>7</v>
      </c>
      <c r="FI7" s="350">
        <f aca="true" t="shared" si="88" ref="FI7:FI48">IF(FF7&gt;=5,FF7,IF(FG7&gt;=5,FF7&amp;"/"&amp;FG7,FF7&amp;"/"&amp;FG7))</f>
        <v>7</v>
      </c>
      <c r="FJ7" s="256">
        <v>8</v>
      </c>
      <c r="FK7" s="256"/>
      <c r="FL7" s="256">
        <f aca="true" t="shared" si="89" ref="FL7:FL48">MAX(FJ7:FK7)</f>
        <v>8</v>
      </c>
      <c r="FM7" s="445">
        <f aca="true" t="shared" si="90" ref="FM7:FM48">IF(FJ7&gt;=5,FJ7,IF(FK7&gt;=5,FJ7&amp;"/"&amp;FK7,FJ7&amp;"/"&amp;FK7))</f>
        <v>8</v>
      </c>
      <c r="FN7" s="345">
        <v>6.67</v>
      </c>
      <c r="FO7" s="356">
        <v>6</v>
      </c>
      <c r="FP7" s="357"/>
      <c r="FQ7" s="357">
        <f aca="true" t="shared" si="91" ref="FQ7:FQ48">IF(FR7&gt;=5,FO7,IF(FS7&gt;=5,FO7&amp;"/"&amp;FP7,FO7&amp;"/"&amp;FP7))</f>
        <v>6</v>
      </c>
      <c r="FR7" s="345">
        <f aca="true" t="shared" si="92" ref="FR7:FR48">ROUND((FN7+FO7)/2,1)</f>
        <v>6.3</v>
      </c>
      <c r="FS7" s="147" t="str">
        <f aca="true" t="shared" si="93" ref="FS7:FS48">IF(ISNUMBER(FP7),ROUND((FN7+FP7)/2,1),"-")</f>
        <v>-</v>
      </c>
      <c r="FT7" s="343">
        <f>MAX(FR7:FS7)</f>
        <v>6.3</v>
      </c>
      <c r="FU7" s="350">
        <f aca="true" t="shared" si="94" ref="FU7:FU48">IF(FR7&gt;=5,FR7,IF(FS7&gt;=5,FR7&amp;"/"&amp;FS7,FR7&amp;"/"&amp;FS7))</f>
        <v>6.3</v>
      </c>
      <c r="FV7" s="256">
        <v>9</v>
      </c>
      <c r="FW7" s="256"/>
      <c r="FX7" s="256">
        <f aca="true" t="shared" si="95" ref="FX7:FX48">MAX(FV7:FW7)</f>
        <v>9</v>
      </c>
      <c r="FY7" s="445">
        <f aca="true" t="shared" si="96" ref="FY7:FY48">IF(FV7&gt;=5,FV7,IF(FW7&gt;=5,FV7&amp;"/"&amp;FW7,FV7&amp;"/"&amp;FW7))</f>
        <v>9</v>
      </c>
      <c r="FZ7" s="345">
        <v>7</v>
      </c>
      <c r="GA7" s="356">
        <v>8</v>
      </c>
      <c r="GB7" s="357"/>
      <c r="GC7" s="357">
        <f aca="true" t="shared" si="97" ref="GC7:GC48">IF(GD7&gt;=5,GA7,IF(GE7&gt;=5,GA7&amp;"/"&amp;GB7,GA7&amp;"/"&amp;GB7))</f>
        <v>8</v>
      </c>
      <c r="GD7" s="345">
        <f aca="true" t="shared" si="98" ref="GD7:GD48">ROUND((FZ7+GA7)/2,1)</f>
        <v>7.5</v>
      </c>
      <c r="GE7" s="147" t="str">
        <f aca="true" t="shared" si="99" ref="GE7:GE48">IF(ISNUMBER(GB7),ROUND((FZ7+GB7)/2,1),"-")</f>
        <v>-</v>
      </c>
      <c r="GF7" s="343">
        <f>MAX(GD7:GE7)</f>
        <v>7.5</v>
      </c>
      <c r="GG7" s="350">
        <f aca="true" t="shared" si="100" ref="GG7:GG48">IF(GD7&gt;=5,GD7,IF(GE7&gt;=5,GD7&amp;"/"&amp;GE7,GD7&amp;"/"&amp;GE7))</f>
        <v>7.5</v>
      </c>
      <c r="GH7" s="335">
        <f aca="true" t="shared" si="101" ref="GH7:GH28">ROUND((EP7*$ER$4+EX7*$EZ$4+FF7*$FH$4+FJ7*$FL$4+FR7*$FT$4+FV7*$FX$4+GD7*$GF$4)/$GI$4,1)</f>
        <v>7.1</v>
      </c>
      <c r="GI7" s="335">
        <f aca="true" t="shared" si="102" ref="GI7:GI28">ROUND((ER7*$ER$4+EZ7*$EZ$4+FH7*$FH$4+FL7*$FL$4+FT7*$FT$4+FX7*$FX$4+GF7*$GF$4)/$GI$4,1)</f>
        <v>7.5</v>
      </c>
      <c r="GJ7" s="337" t="str">
        <f aca="true" t="shared" si="103" ref="GJ7:GJ48">IF(GI7&lt;4,"Kém",IF(GI7&lt;5,"Yếu",IF(GI7&lt;6,"TB",IF(GI7&lt;7,"TBK",IF(GI7&lt;8,"Khá",IF(GI7&lt;9,"Giỏi","XS"))))))</f>
        <v>Khá</v>
      </c>
      <c r="GK7" s="345">
        <v>6</v>
      </c>
      <c r="GL7" s="356">
        <v>10</v>
      </c>
      <c r="GM7" s="357"/>
      <c r="GN7" s="357">
        <f aca="true" t="shared" si="104" ref="GN7:GN48">IF(GO7&gt;=5,GL7,IF(GP7&gt;=5,GL7&amp;"/"&amp;GM7,GL7&amp;"/"&amp;GM7))</f>
        <v>10</v>
      </c>
      <c r="GO7" s="345">
        <f aca="true" t="shared" si="105" ref="GO7:GO48">ROUND((GK7+GL7)/2,1)</f>
        <v>8</v>
      </c>
      <c r="GP7" s="147" t="str">
        <f aca="true" t="shared" si="106" ref="GP7:GP48">IF(ISNUMBER(GM7),ROUND((GK7+GM7)/2,1),"-")</f>
        <v>-</v>
      </c>
      <c r="GQ7" s="343">
        <f>MAX(GO7:GP7)</f>
        <v>8</v>
      </c>
      <c r="GR7" s="350">
        <f aca="true" t="shared" si="107" ref="GR7:GR48">IF(GO7&gt;=5,GO7,IF(GP7&gt;=5,GO7&amp;"/"&amp;GP7,GO7&amp;"/"&amp;GP7))</f>
        <v>8</v>
      </c>
      <c r="GS7" s="345">
        <v>8</v>
      </c>
      <c r="GT7" s="356">
        <v>8</v>
      </c>
      <c r="GU7" s="357"/>
      <c r="GV7" s="357">
        <f aca="true" t="shared" si="108" ref="GV7:GV48">IF(GW7&gt;=5,GT7,IF(GX7&gt;=5,GT7&amp;"/"&amp;GU7,GT7&amp;"/"&amp;GU7))</f>
        <v>8</v>
      </c>
      <c r="GW7" s="345">
        <f aca="true" t="shared" si="109" ref="GW7:GW48">ROUND((GS7+GT7)/2,1)</f>
        <v>8</v>
      </c>
      <c r="GX7" s="147" t="str">
        <f aca="true" t="shared" si="110" ref="GX7:GX48">IF(ISNUMBER(GU7),ROUND((GS7+GU7)/2,1),"-")</f>
        <v>-</v>
      </c>
      <c r="GY7" s="343">
        <f>MAX(GW7:GX7)</f>
        <v>8</v>
      </c>
      <c r="GZ7" s="350">
        <f aca="true" t="shared" si="111" ref="GZ7:GZ48">IF(GW7&gt;=5,GW7,IF(GX7&gt;=5,GW7&amp;"/"&amp;GX7,GW7&amp;"/"&amp;GX7))</f>
        <v>8</v>
      </c>
      <c r="HA7" s="345">
        <v>5.5</v>
      </c>
      <c r="HB7" s="356">
        <v>9</v>
      </c>
      <c r="HC7" s="357"/>
      <c r="HD7" s="357">
        <f aca="true" t="shared" si="112" ref="HD7:HD48">IF(HE7&gt;=5,HB7,IF(HF7&gt;=5,HB7&amp;"/"&amp;HC7,HB7&amp;"/"&amp;HC7))</f>
        <v>9</v>
      </c>
      <c r="HE7" s="345">
        <f aca="true" t="shared" si="113" ref="HE7:HE48">ROUND((HA7+HB7)/2,1)</f>
        <v>7.3</v>
      </c>
      <c r="HF7" s="147" t="str">
        <f aca="true" t="shared" si="114" ref="HF7:HF48">IF(ISNUMBER(HC7),ROUND((HA7+HC7)/2,1),"-")</f>
        <v>-</v>
      </c>
      <c r="HG7" s="343">
        <f>MAX(HE7:HF7)</f>
        <v>7.3</v>
      </c>
      <c r="HH7" s="350">
        <f aca="true" t="shared" si="115" ref="HH7:HH48">IF(HE7&gt;=5,HE7,IF(HF7&gt;=5,HE7&amp;"/"&amp;HF7,HE7&amp;"/"&amp;HF7))</f>
        <v>7.3</v>
      </c>
      <c r="HI7" s="256">
        <v>9</v>
      </c>
      <c r="HJ7" s="256"/>
      <c r="HK7" s="256">
        <f aca="true" t="shared" si="116" ref="HK7:HK48">MAX(HI7:HJ7)</f>
        <v>9</v>
      </c>
      <c r="HL7" s="445">
        <f aca="true" t="shared" si="117" ref="HL7:HL48">IF(HI7&gt;=5,HI7,IF(HJ7&gt;=5,HI7&amp;"/"&amp;HJ7,HI7&amp;"/"&amp;HJ7))</f>
        <v>9</v>
      </c>
      <c r="HM7" s="256">
        <v>8</v>
      </c>
      <c r="HN7" s="256"/>
      <c r="HO7" s="256">
        <f aca="true" t="shared" si="118" ref="HO7:HO48">MAX(HM7:HN7)</f>
        <v>8</v>
      </c>
      <c r="HP7" s="445">
        <f aca="true" t="shared" si="119" ref="HP7:HP48">IF(HM7&gt;=5,HM7,IF(HN7&gt;=5,HM7&amp;"/"&amp;HN7,HM7&amp;"/"&amp;HN7))</f>
        <v>8</v>
      </c>
      <c r="HQ7" s="336">
        <f aca="true" t="shared" si="120" ref="HQ7:HQ48">ROUND((GO7*$GQ$4+GW7*$GY$4+HE7*$HG$4+HI7*$HK$4+HM7*$HO$4)/$HR$4,1)</f>
        <v>8.1</v>
      </c>
      <c r="HR7" s="336">
        <f aca="true" t="shared" si="121" ref="HR7:HR48">ROUND((GQ7*$GQ$4+GY7*$GY$4+HG7*$HG$4+HK7*$HK$4+HO7*$HO$4)/$HR$4,1)</f>
        <v>8.1</v>
      </c>
      <c r="HS7" s="337" t="str">
        <f aca="true" t="shared" si="122" ref="HS7:HS48">IF(HR7&lt;4,"Kém",IF(HR7&lt;5,"Yếu",IF(HR7&lt;6,"TB",IF(HR7&lt;7,"TBK",IF(HR7&lt;8,"Khá",IF(HR7&lt;9,"Giỏi","XS"))))))</f>
        <v>Giỏi</v>
      </c>
      <c r="HT7" s="443">
        <f aca="true" t="shared" si="123" ref="HT7:HT48">ROUND((HR7*$HR$4+GI7*$GI$4)/$HT$4,1)</f>
        <v>7.8</v>
      </c>
      <c r="HU7" s="286" t="str">
        <f aca="true" t="shared" si="124" ref="HU7:HU48">IF(HT7&lt;4,"Kém",IF(HT7&lt;5,"Yếu",IF(HT7&lt;6,"TB",IF(HT7&lt;7,"TBK",IF(HT7&lt;8,"Khá",IF(HT7&lt;9,"Giỏi","XS"))))))</f>
        <v>Khá</v>
      </c>
      <c r="HV7" s="444">
        <f aca="true" t="shared" si="125" ref="HV7:HV48">ROUND((HT7*$HT$4+EJ7*$EJ$4)/$HV$4,1)</f>
        <v>7.2</v>
      </c>
      <c r="HW7" s="286" t="str">
        <f aca="true" t="shared" si="126" ref="HW7:HW48">IF(HV7&lt;4,"Kém",IF(HV7&lt;5,"Yếu",IF(HV7&lt;6,"TB",IF(HV7&lt;7,"TBK",IF(HV7&lt;8,"Khá",IF(HV7&lt;9,"Giỏi","XS"))))))</f>
        <v>Khá</v>
      </c>
      <c r="HX7" s="619">
        <v>7.5</v>
      </c>
      <c r="HY7" s="619">
        <v>8.5</v>
      </c>
      <c r="HZ7" s="619">
        <v>7</v>
      </c>
      <c r="IA7" s="613">
        <f>ROUND(SUM(HX7:HZ7)/3,1)</f>
        <v>7.7</v>
      </c>
      <c r="IB7" s="648">
        <f aca="true" t="shared" si="127" ref="IB7:IB25">ROUND((HV7+IA7)/2,1)</f>
        <v>7.5</v>
      </c>
      <c r="IC7" s="615" t="str">
        <f aca="true" t="shared" si="128" ref="IC7:IC48">IF(IB7&lt;4,"Kém",IF(IB7&lt;5,"Yếu",IF(IB7&lt;6,"TB",IF(IB7&lt;7,"TBK",IF(IB7&lt;8,"Khá",IF(IB7&lt;9,"Giỏi","XS"))))))</f>
        <v>Khá</v>
      </c>
    </row>
    <row r="8" spans="1:237" s="17" customFormat="1" ht="15.75" customHeight="1">
      <c r="A8" s="564">
        <v>2</v>
      </c>
      <c r="B8" s="452">
        <v>3</v>
      </c>
      <c r="C8" s="456" t="s">
        <v>72</v>
      </c>
      <c r="D8" s="458" t="s">
        <v>346</v>
      </c>
      <c r="E8" s="459" t="s">
        <v>24</v>
      </c>
      <c r="F8" s="98" t="s">
        <v>66</v>
      </c>
      <c r="G8" s="99" t="s">
        <v>105</v>
      </c>
      <c r="H8" s="99" t="s">
        <v>126</v>
      </c>
      <c r="I8" s="52">
        <v>6</v>
      </c>
      <c r="J8" s="52"/>
      <c r="K8" s="310">
        <f>I8</f>
        <v>6</v>
      </c>
      <c r="L8" s="310">
        <v>6</v>
      </c>
      <c r="M8" s="310"/>
      <c r="N8" s="310">
        <f>L8</f>
        <v>6</v>
      </c>
      <c r="O8" s="338">
        <v>7</v>
      </c>
      <c r="P8" s="338"/>
      <c r="Q8" s="338">
        <f t="shared" si="0"/>
        <v>7</v>
      </c>
      <c r="R8" s="311">
        <f t="shared" si="1"/>
        <v>6.3</v>
      </c>
      <c r="S8" s="312" t="str">
        <f>IF(ISNUMBER(#REF!),#REF!,"-")</f>
        <v>-</v>
      </c>
      <c r="T8" s="339">
        <f t="shared" si="2"/>
        <v>6.3</v>
      </c>
      <c r="U8" s="348">
        <f>IF(R8&gt;=5,R8,IF(S8&gt;=5,R8&amp;"/"&amp;S8,R8&amp;"/"&amp;S8))</f>
        <v>6.3</v>
      </c>
      <c r="V8" s="341">
        <v>8.2</v>
      </c>
      <c r="W8" s="342">
        <v>7</v>
      </c>
      <c r="X8" s="342"/>
      <c r="Y8" s="338">
        <f t="shared" si="3"/>
        <v>7</v>
      </c>
      <c r="Z8" s="311">
        <f t="shared" si="4"/>
        <v>7.6</v>
      </c>
      <c r="AA8" s="28" t="str">
        <f t="shared" si="5"/>
        <v>-</v>
      </c>
      <c r="AB8" s="343">
        <f t="shared" si="6"/>
        <v>7.6</v>
      </c>
      <c r="AC8" s="344">
        <f t="shared" si="7"/>
        <v>7.6</v>
      </c>
      <c r="AD8" s="311">
        <v>8.3</v>
      </c>
      <c r="AE8" s="310">
        <v>8</v>
      </c>
      <c r="AF8" s="270"/>
      <c r="AG8" s="338">
        <f t="shared" si="8"/>
        <v>8</v>
      </c>
      <c r="AH8" s="311">
        <f t="shared" si="9"/>
        <v>8.2</v>
      </c>
      <c r="AI8" s="28" t="str">
        <f t="shared" si="10"/>
        <v>-</v>
      </c>
      <c r="AJ8" s="345">
        <f t="shared" si="11"/>
        <v>8.2</v>
      </c>
      <c r="AK8" s="346">
        <f t="shared" si="12"/>
        <v>8.2</v>
      </c>
      <c r="AL8" s="347">
        <v>6</v>
      </c>
      <c r="AM8" s="310">
        <v>9</v>
      </c>
      <c r="AN8" s="270"/>
      <c r="AO8" s="338">
        <f t="shared" si="13"/>
        <v>9</v>
      </c>
      <c r="AP8" s="311">
        <f t="shared" si="14"/>
        <v>7.5</v>
      </c>
      <c r="AQ8" s="28" t="str">
        <f t="shared" si="15"/>
        <v>-</v>
      </c>
      <c r="AR8" s="343">
        <f t="shared" si="16"/>
        <v>7.5</v>
      </c>
      <c r="AS8" s="344">
        <f t="shared" si="17"/>
        <v>7.5</v>
      </c>
      <c r="AT8" s="342">
        <v>8</v>
      </c>
      <c r="AU8" s="342">
        <v>8</v>
      </c>
      <c r="AV8" s="342"/>
      <c r="AW8" s="338">
        <f t="shared" si="18"/>
        <v>8</v>
      </c>
      <c r="AX8" s="311">
        <f t="shared" si="19"/>
        <v>8</v>
      </c>
      <c r="AY8" s="28" t="str">
        <f t="shared" si="20"/>
        <v>-</v>
      </c>
      <c r="AZ8" s="343">
        <f t="shared" si="21"/>
        <v>8</v>
      </c>
      <c r="BA8" s="348">
        <f t="shared" si="22"/>
        <v>8</v>
      </c>
      <c r="BB8" s="311">
        <v>9</v>
      </c>
      <c r="BC8" s="310">
        <v>6</v>
      </c>
      <c r="BD8" s="270"/>
      <c r="BE8" s="338">
        <f t="shared" si="23"/>
        <v>6</v>
      </c>
      <c r="BF8" s="311">
        <f t="shared" si="24"/>
        <v>7.5</v>
      </c>
      <c r="BG8" s="28" t="str">
        <f t="shared" si="25"/>
        <v>-</v>
      </c>
      <c r="BH8" s="343">
        <f t="shared" si="26"/>
        <v>7.5</v>
      </c>
      <c r="BI8" s="344">
        <f t="shared" si="27"/>
        <v>7.5</v>
      </c>
      <c r="BJ8" s="311">
        <v>6.5</v>
      </c>
      <c r="BK8" s="310">
        <v>6</v>
      </c>
      <c r="BL8" s="358"/>
      <c r="BM8" s="338">
        <f>IF(BN8&gt;=5,BK8,IF(BO8&gt;=5,BK8&amp;"/"&amp;BL8,BK8&amp;"/"&amp;BL8))</f>
        <v>6</v>
      </c>
      <c r="BN8" s="311">
        <f t="shared" si="28"/>
        <v>6.3</v>
      </c>
      <c r="BO8" s="28" t="str">
        <f t="shared" si="29"/>
        <v>-</v>
      </c>
      <c r="BP8" s="343">
        <f>MAX(BN8:BO8)</f>
        <v>6.3</v>
      </c>
      <c r="BQ8" s="353">
        <f>IF(BN8&gt;=5,BN8,IF(BO8&gt;=5,BN8&amp;"/"&amp;BO8,BN8&amp;"/"&amp;BO8))</f>
        <v>6.3</v>
      </c>
      <c r="BR8" s="466">
        <f t="shared" si="30"/>
        <v>7.4</v>
      </c>
      <c r="BS8" s="467">
        <f t="shared" si="31"/>
        <v>7.4</v>
      </c>
      <c r="BT8" s="337" t="str">
        <f t="shared" si="32"/>
        <v>Khá</v>
      </c>
      <c r="BU8" s="311">
        <v>8.8</v>
      </c>
      <c r="BV8" s="310">
        <v>9</v>
      </c>
      <c r="BW8" s="270"/>
      <c r="BX8" s="338">
        <f t="shared" si="33"/>
        <v>9</v>
      </c>
      <c r="BY8" s="311">
        <f t="shared" si="34"/>
        <v>8.9</v>
      </c>
      <c r="BZ8" s="28" t="str">
        <f t="shared" si="35"/>
        <v>-</v>
      </c>
      <c r="CA8" s="343">
        <f t="shared" si="36"/>
        <v>8.9</v>
      </c>
      <c r="CB8" s="344">
        <f t="shared" si="37"/>
        <v>8.9</v>
      </c>
      <c r="CC8" s="311">
        <v>8.5</v>
      </c>
      <c r="CD8" s="351">
        <v>9</v>
      </c>
      <c r="CE8" s="352"/>
      <c r="CF8" s="338">
        <f t="shared" si="38"/>
        <v>9</v>
      </c>
      <c r="CG8" s="311">
        <f t="shared" si="39"/>
        <v>8.8</v>
      </c>
      <c r="CH8" s="28" t="str">
        <f t="shared" si="40"/>
        <v>-</v>
      </c>
      <c r="CI8" s="343">
        <f t="shared" si="41"/>
        <v>8.8</v>
      </c>
      <c r="CJ8" s="353">
        <f t="shared" si="42"/>
        <v>8.8</v>
      </c>
      <c r="CK8" s="311">
        <v>8.7</v>
      </c>
      <c r="CL8" s="351">
        <v>9</v>
      </c>
      <c r="CM8" s="352"/>
      <c r="CN8" s="338">
        <f t="shared" si="43"/>
        <v>9</v>
      </c>
      <c r="CO8" s="311">
        <f t="shared" si="44"/>
        <v>8.9</v>
      </c>
      <c r="CP8" s="28" t="str">
        <f t="shared" si="45"/>
        <v>-</v>
      </c>
      <c r="CQ8" s="343">
        <f t="shared" si="46"/>
        <v>8.9</v>
      </c>
      <c r="CR8" s="348">
        <f t="shared" si="47"/>
        <v>8.9</v>
      </c>
      <c r="CS8" s="311">
        <v>6.8</v>
      </c>
      <c r="CT8" s="351">
        <v>8</v>
      </c>
      <c r="CU8" s="351"/>
      <c r="CV8" s="338">
        <f t="shared" si="48"/>
        <v>8</v>
      </c>
      <c r="CW8" s="311">
        <f t="shared" si="49"/>
        <v>7.4</v>
      </c>
      <c r="CX8" s="28" t="str">
        <f t="shared" si="50"/>
        <v>-</v>
      </c>
      <c r="CY8" s="343">
        <f t="shared" si="51"/>
        <v>7.4</v>
      </c>
      <c r="CZ8" s="348">
        <f t="shared" si="52"/>
        <v>7.4</v>
      </c>
      <c r="DA8" s="311">
        <v>9.3</v>
      </c>
      <c r="DB8" s="351">
        <v>9</v>
      </c>
      <c r="DC8" s="352"/>
      <c r="DD8" s="338">
        <f t="shared" si="53"/>
        <v>9</v>
      </c>
      <c r="DE8" s="311">
        <f t="shared" si="54"/>
        <v>9.2</v>
      </c>
      <c r="DF8" s="28" t="str">
        <f t="shared" si="55"/>
        <v>-</v>
      </c>
      <c r="DG8" s="343">
        <f t="shared" si="56"/>
        <v>9.2</v>
      </c>
      <c r="DH8" s="348">
        <f t="shared" si="57"/>
        <v>9.2</v>
      </c>
      <c r="DI8" s="311">
        <v>7.5</v>
      </c>
      <c r="DJ8" s="351">
        <v>9</v>
      </c>
      <c r="DK8" s="352"/>
      <c r="DL8" s="338">
        <f t="shared" si="58"/>
        <v>9</v>
      </c>
      <c r="DM8" s="311">
        <f t="shared" si="59"/>
        <v>8.3</v>
      </c>
      <c r="DN8" s="28" t="str">
        <f t="shared" si="60"/>
        <v>-</v>
      </c>
      <c r="DO8" s="343">
        <f t="shared" si="61"/>
        <v>8.3</v>
      </c>
      <c r="DP8" s="348">
        <f t="shared" si="62"/>
        <v>8.3</v>
      </c>
      <c r="DQ8" s="311">
        <v>9</v>
      </c>
      <c r="DR8" s="351">
        <v>9</v>
      </c>
      <c r="DS8" s="351"/>
      <c r="DT8" s="338">
        <f t="shared" si="63"/>
        <v>9</v>
      </c>
      <c r="DU8" s="311">
        <f t="shared" si="64"/>
        <v>9</v>
      </c>
      <c r="DV8" s="28" t="str">
        <f t="shared" si="65"/>
        <v>-</v>
      </c>
      <c r="DW8" s="343">
        <f t="shared" si="66"/>
        <v>9</v>
      </c>
      <c r="DX8" s="348">
        <f t="shared" si="67"/>
        <v>9</v>
      </c>
      <c r="DY8" s="311">
        <v>9</v>
      </c>
      <c r="DZ8" s="351">
        <v>9</v>
      </c>
      <c r="EA8" s="351"/>
      <c r="EB8" s="338">
        <f t="shared" si="68"/>
        <v>9</v>
      </c>
      <c r="EC8" s="311">
        <f t="shared" si="69"/>
        <v>9</v>
      </c>
      <c r="ED8" s="28" t="str">
        <f t="shared" si="70"/>
        <v>-</v>
      </c>
      <c r="EE8" s="343">
        <f>MAX(EC8:ED8)</f>
        <v>9</v>
      </c>
      <c r="EF8" s="350">
        <f t="shared" si="71"/>
        <v>9</v>
      </c>
      <c r="EG8" s="354">
        <f t="shared" si="72"/>
        <v>8.7</v>
      </c>
      <c r="EH8" s="354">
        <f t="shared" si="73"/>
        <v>8.7</v>
      </c>
      <c r="EI8" s="337" t="str">
        <f t="shared" si="74"/>
        <v>Giỏi</v>
      </c>
      <c r="EJ8" s="355">
        <f t="shared" si="75"/>
        <v>8.1</v>
      </c>
      <c r="EK8" s="337" t="str">
        <f t="shared" si="76"/>
        <v>Giỏi</v>
      </c>
      <c r="EL8" s="345">
        <v>8</v>
      </c>
      <c r="EM8" s="351">
        <v>9</v>
      </c>
      <c r="EN8" s="352"/>
      <c r="EO8" s="357">
        <f t="shared" si="77"/>
        <v>9</v>
      </c>
      <c r="EP8" s="345">
        <f t="shared" si="78"/>
        <v>8.5</v>
      </c>
      <c r="EQ8" s="147" t="str">
        <f t="shared" si="79"/>
        <v>-</v>
      </c>
      <c r="ER8" s="343">
        <f>MAX(EP8:EQ8)</f>
        <v>8.5</v>
      </c>
      <c r="ES8" s="350">
        <f t="shared" si="80"/>
        <v>8.5</v>
      </c>
      <c r="ET8" s="345">
        <v>9</v>
      </c>
      <c r="EU8" s="351">
        <v>9</v>
      </c>
      <c r="EV8" s="352"/>
      <c r="EW8" s="357">
        <f t="shared" si="81"/>
        <v>9</v>
      </c>
      <c r="EX8" s="345">
        <f t="shared" si="82"/>
        <v>9</v>
      </c>
      <c r="EY8" s="147" t="str">
        <f t="shared" si="83"/>
        <v>-</v>
      </c>
      <c r="EZ8" s="343">
        <f>MAX(EX8:EY8)</f>
        <v>9</v>
      </c>
      <c r="FA8" s="350">
        <f t="shared" si="84"/>
        <v>9</v>
      </c>
      <c r="FB8" s="345">
        <v>8.5</v>
      </c>
      <c r="FC8" s="351">
        <v>8</v>
      </c>
      <c r="FD8" s="352"/>
      <c r="FE8" s="357">
        <f t="shared" si="85"/>
        <v>8</v>
      </c>
      <c r="FF8" s="345">
        <f t="shared" si="86"/>
        <v>8.3</v>
      </c>
      <c r="FG8" s="147" t="str">
        <f t="shared" si="87"/>
        <v>-</v>
      </c>
      <c r="FH8" s="343">
        <f>MAX(FF8:FG8)</f>
        <v>8.3</v>
      </c>
      <c r="FI8" s="350">
        <f t="shared" si="88"/>
        <v>8.3</v>
      </c>
      <c r="FJ8" s="256">
        <v>8</v>
      </c>
      <c r="FK8" s="256"/>
      <c r="FL8" s="256">
        <f t="shared" si="89"/>
        <v>8</v>
      </c>
      <c r="FM8" s="445">
        <f t="shared" si="90"/>
        <v>8</v>
      </c>
      <c r="FN8" s="345">
        <v>6.33</v>
      </c>
      <c r="FO8" s="351">
        <v>9</v>
      </c>
      <c r="FP8" s="352"/>
      <c r="FQ8" s="357">
        <f t="shared" si="91"/>
        <v>9</v>
      </c>
      <c r="FR8" s="345">
        <f t="shared" si="92"/>
        <v>7.7</v>
      </c>
      <c r="FS8" s="147" t="str">
        <f t="shared" si="93"/>
        <v>-</v>
      </c>
      <c r="FT8" s="343">
        <f>MAX(FR8:FS8)</f>
        <v>7.7</v>
      </c>
      <c r="FU8" s="350">
        <f t="shared" si="94"/>
        <v>7.7</v>
      </c>
      <c r="FV8" s="256">
        <v>9</v>
      </c>
      <c r="FW8" s="256"/>
      <c r="FX8" s="256">
        <f t="shared" si="95"/>
        <v>9</v>
      </c>
      <c r="FY8" s="445">
        <f t="shared" si="96"/>
        <v>9</v>
      </c>
      <c r="FZ8" s="345">
        <v>9</v>
      </c>
      <c r="GA8" s="351">
        <v>9</v>
      </c>
      <c r="GB8" s="352"/>
      <c r="GC8" s="357">
        <f t="shared" si="97"/>
        <v>9</v>
      </c>
      <c r="GD8" s="345">
        <f t="shared" si="98"/>
        <v>9</v>
      </c>
      <c r="GE8" s="147" t="str">
        <f t="shared" si="99"/>
        <v>-</v>
      </c>
      <c r="GF8" s="343">
        <f>MAX(GD8:GE8)</f>
        <v>9</v>
      </c>
      <c r="GG8" s="350">
        <f t="shared" si="100"/>
        <v>9</v>
      </c>
      <c r="GH8" s="335">
        <f t="shared" si="101"/>
        <v>8.4</v>
      </c>
      <c r="GI8" s="335">
        <f t="shared" si="102"/>
        <v>8.4</v>
      </c>
      <c r="GJ8" s="337" t="str">
        <f t="shared" si="103"/>
        <v>Giỏi</v>
      </c>
      <c r="GK8" s="345">
        <v>9</v>
      </c>
      <c r="GL8" s="351">
        <v>8</v>
      </c>
      <c r="GM8" s="352"/>
      <c r="GN8" s="357">
        <f t="shared" si="104"/>
        <v>8</v>
      </c>
      <c r="GO8" s="345">
        <f t="shared" si="105"/>
        <v>8.5</v>
      </c>
      <c r="GP8" s="147" t="str">
        <f t="shared" si="106"/>
        <v>-</v>
      </c>
      <c r="GQ8" s="343">
        <f>MAX(GO8:GP8)</f>
        <v>8.5</v>
      </c>
      <c r="GR8" s="350">
        <f t="shared" si="107"/>
        <v>8.5</v>
      </c>
      <c r="GS8" s="345">
        <v>8.3</v>
      </c>
      <c r="GT8" s="351">
        <v>8</v>
      </c>
      <c r="GU8" s="352"/>
      <c r="GV8" s="357">
        <f t="shared" si="108"/>
        <v>8</v>
      </c>
      <c r="GW8" s="345">
        <f t="shared" si="109"/>
        <v>8.2</v>
      </c>
      <c r="GX8" s="147" t="str">
        <f t="shared" si="110"/>
        <v>-</v>
      </c>
      <c r="GY8" s="343">
        <f>MAX(GW8:GX8)</f>
        <v>8.2</v>
      </c>
      <c r="GZ8" s="350">
        <f t="shared" si="111"/>
        <v>8.2</v>
      </c>
      <c r="HA8" s="345">
        <v>7.5</v>
      </c>
      <c r="HB8" s="351">
        <v>10</v>
      </c>
      <c r="HC8" s="352"/>
      <c r="HD8" s="357">
        <f t="shared" si="112"/>
        <v>10</v>
      </c>
      <c r="HE8" s="345">
        <f t="shared" si="113"/>
        <v>8.8</v>
      </c>
      <c r="HF8" s="147" t="str">
        <f t="shared" si="114"/>
        <v>-</v>
      </c>
      <c r="HG8" s="343">
        <f>MAX(HE8:HF8)</f>
        <v>8.8</v>
      </c>
      <c r="HH8" s="350">
        <f t="shared" si="115"/>
        <v>8.8</v>
      </c>
      <c r="HI8" s="256">
        <v>8</v>
      </c>
      <c r="HJ8" s="256"/>
      <c r="HK8" s="256">
        <f t="shared" si="116"/>
        <v>8</v>
      </c>
      <c r="HL8" s="445">
        <f t="shared" si="117"/>
        <v>8</v>
      </c>
      <c r="HM8" s="256">
        <v>9</v>
      </c>
      <c r="HN8" s="256"/>
      <c r="HO8" s="256">
        <f t="shared" si="118"/>
        <v>9</v>
      </c>
      <c r="HP8" s="445">
        <f t="shared" si="119"/>
        <v>9</v>
      </c>
      <c r="HQ8" s="336">
        <f t="shared" si="120"/>
        <v>8.6</v>
      </c>
      <c r="HR8" s="336">
        <f t="shared" si="121"/>
        <v>8.6</v>
      </c>
      <c r="HS8" s="337" t="str">
        <f t="shared" si="122"/>
        <v>Giỏi</v>
      </c>
      <c r="HT8" s="443">
        <f t="shared" si="123"/>
        <v>8.5</v>
      </c>
      <c r="HU8" s="286" t="str">
        <f t="shared" si="124"/>
        <v>Giỏi</v>
      </c>
      <c r="HV8" s="444">
        <f t="shared" si="125"/>
        <v>8.3</v>
      </c>
      <c r="HW8" s="286" t="str">
        <f t="shared" si="126"/>
        <v>Giỏi</v>
      </c>
      <c r="HX8" s="619">
        <v>7.5</v>
      </c>
      <c r="HY8" s="619">
        <v>9.5</v>
      </c>
      <c r="HZ8" s="619">
        <v>8.5</v>
      </c>
      <c r="IA8" s="613">
        <f>ROUND(SUM(HX8:HZ8)/3,1)</f>
        <v>8.5</v>
      </c>
      <c r="IB8" s="648">
        <f t="shared" si="127"/>
        <v>8.4</v>
      </c>
      <c r="IC8" s="615" t="str">
        <f t="shared" si="128"/>
        <v>Giỏi</v>
      </c>
    </row>
    <row r="9" spans="1:237" s="17" customFormat="1" ht="15.75" customHeight="1">
      <c r="A9" s="564">
        <v>3</v>
      </c>
      <c r="B9" s="452">
        <v>4</v>
      </c>
      <c r="C9" s="456" t="s">
        <v>73</v>
      </c>
      <c r="D9" s="458" t="s">
        <v>347</v>
      </c>
      <c r="E9" s="459" t="s">
        <v>32</v>
      </c>
      <c r="F9" s="98" t="s">
        <v>66</v>
      </c>
      <c r="G9" s="99" t="s">
        <v>106</v>
      </c>
      <c r="H9" s="99" t="s">
        <v>125</v>
      </c>
      <c r="I9" s="52">
        <v>4</v>
      </c>
      <c r="J9" s="52">
        <v>5</v>
      </c>
      <c r="K9" s="308" t="s">
        <v>226</v>
      </c>
      <c r="L9" s="310">
        <v>5</v>
      </c>
      <c r="M9" s="310"/>
      <c r="N9" s="310">
        <f>L9</f>
        <v>5</v>
      </c>
      <c r="O9" s="338">
        <v>8</v>
      </c>
      <c r="P9" s="338"/>
      <c r="Q9" s="338">
        <f t="shared" si="0"/>
        <v>8</v>
      </c>
      <c r="R9" s="311">
        <f t="shared" si="1"/>
        <v>5.7</v>
      </c>
      <c r="S9" s="312">
        <v>6</v>
      </c>
      <c r="T9" s="339">
        <f t="shared" si="2"/>
        <v>6</v>
      </c>
      <c r="U9" s="340" t="s">
        <v>235</v>
      </c>
      <c r="V9" s="341">
        <v>7.6</v>
      </c>
      <c r="W9" s="342">
        <v>5</v>
      </c>
      <c r="X9" s="342"/>
      <c r="Y9" s="338">
        <f t="shared" si="3"/>
        <v>5</v>
      </c>
      <c r="Z9" s="311">
        <f t="shared" si="4"/>
        <v>6.3</v>
      </c>
      <c r="AA9" s="28" t="str">
        <f t="shared" si="5"/>
        <v>-</v>
      </c>
      <c r="AB9" s="343">
        <f t="shared" si="6"/>
        <v>6.3</v>
      </c>
      <c r="AC9" s="344">
        <f t="shared" si="7"/>
        <v>6.3</v>
      </c>
      <c r="AD9" s="311">
        <v>7.3</v>
      </c>
      <c r="AE9" s="310">
        <v>6</v>
      </c>
      <c r="AF9" s="270"/>
      <c r="AG9" s="338">
        <f t="shared" si="8"/>
        <v>6</v>
      </c>
      <c r="AH9" s="311">
        <f t="shared" si="9"/>
        <v>6.7</v>
      </c>
      <c r="AI9" s="28" t="str">
        <f t="shared" si="10"/>
        <v>-</v>
      </c>
      <c r="AJ9" s="345">
        <f t="shared" si="11"/>
        <v>6.7</v>
      </c>
      <c r="AK9" s="346">
        <f t="shared" si="12"/>
        <v>6.7</v>
      </c>
      <c r="AL9" s="347">
        <v>6.5</v>
      </c>
      <c r="AM9" s="310">
        <v>6</v>
      </c>
      <c r="AN9" s="270"/>
      <c r="AO9" s="338">
        <f t="shared" si="13"/>
        <v>6</v>
      </c>
      <c r="AP9" s="311">
        <f t="shared" si="14"/>
        <v>6.3</v>
      </c>
      <c r="AQ9" s="28" t="str">
        <f t="shared" si="15"/>
        <v>-</v>
      </c>
      <c r="AR9" s="343">
        <f t="shared" si="16"/>
        <v>6.3</v>
      </c>
      <c r="AS9" s="344">
        <f t="shared" si="17"/>
        <v>6.3</v>
      </c>
      <c r="AT9" s="342">
        <v>6.5</v>
      </c>
      <c r="AU9" s="342">
        <v>7</v>
      </c>
      <c r="AV9" s="342"/>
      <c r="AW9" s="338">
        <f t="shared" si="18"/>
        <v>7</v>
      </c>
      <c r="AX9" s="311">
        <f t="shared" si="19"/>
        <v>6.8</v>
      </c>
      <c r="AY9" s="28" t="str">
        <f t="shared" si="20"/>
        <v>-</v>
      </c>
      <c r="AZ9" s="343">
        <f t="shared" si="21"/>
        <v>6.8</v>
      </c>
      <c r="BA9" s="344">
        <f t="shared" si="22"/>
        <v>6.8</v>
      </c>
      <c r="BB9" s="311">
        <v>5.5</v>
      </c>
      <c r="BC9" s="310">
        <v>5</v>
      </c>
      <c r="BD9" s="338"/>
      <c r="BE9" s="338">
        <f t="shared" si="23"/>
        <v>5</v>
      </c>
      <c r="BF9" s="311">
        <f t="shared" si="24"/>
        <v>5.3</v>
      </c>
      <c r="BG9" s="28" t="str">
        <f t="shared" si="25"/>
        <v>-</v>
      </c>
      <c r="BH9" s="343">
        <f t="shared" si="26"/>
        <v>5.3</v>
      </c>
      <c r="BI9" s="344">
        <f t="shared" si="27"/>
        <v>5.3</v>
      </c>
      <c r="BJ9" s="311">
        <v>6.5</v>
      </c>
      <c r="BK9" s="310">
        <v>6</v>
      </c>
      <c r="BL9" s="358"/>
      <c r="BM9" s="338">
        <f>IF(BN9&gt;=5,BK9,IF(BO9&gt;=5,BK9&amp;"/"&amp;BL9,BK9&amp;"/"&amp;BL9))</f>
        <v>6</v>
      </c>
      <c r="BN9" s="311">
        <f t="shared" si="28"/>
        <v>6.3</v>
      </c>
      <c r="BO9" s="28" t="str">
        <f t="shared" si="29"/>
        <v>-</v>
      </c>
      <c r="BP9" s="343">
        <f>MAX(BN9:BO9)</f>
        <v>6.3</v>
      </c>
      <c r="BQ9" s="353">
        <f>IF(BN9&gt;=5,BN9,IF(BO9&gt;=5,BN9&amp;"/"&amp;BO9,BN9&amp;"/"&amp;BO9))</f>
        <v>6.3</v>
      </c>
      <c r="BR9" s="466">
        <f t="shared" si="30"/>
        <v>6.3</v>
      </c>
      <c r="BS9" s="467">
        <f t="shared" si="31"/>
        <v>6.3</v>
      </c>
      <c r="BT9" s="337" t="str">
        <f t="shared" si="32"/>
        <v>TBK</v>
      </c>
      <c r="BU9" s="311">
        <v>7.4</v>
      </c>
      <c r="BV9" s="310">
        <v>8</v>
      </c>
      <c r="BW9" s="270"/>
      <c r="BX9" s="338">
        <f t="shared" si="33"/>
        <v>8</v>
      </c>
      <c r="BY9" s="311">
        <f t="shared" si="34"/>
        <v>7.7</v>
      </c>
      <c r="BZ9" s="28" t="str">
        <f t="shared" si="35"/>
        <v>-</v>
      </c>
      <c r="CA9" s="343">
        <f t="shared" si="36"/>
        <v>7.7</v>
      </c>
      <c r="CB9" s="344">
        <f t="shared" si="37"/>
        <v>7.7</v>
      </c>
      <c r="CC9" s="311">
        <v>9</v>
      </c>
      <c r="CD9" s="351">
        <v>6</v>
      </c>
      <c r="CE9" s="351"/>
      <c r="CF9" s="338">
        <f t="shared" si="38"/>
        <v>6</v>
      </c>
      <c r="CG9" s="311">
        <f t="shared" si="39"/>
        <v>7.5</v>
      </c>
      <c r="CH9" s="28" t="str">
        <f t="shared" si="40"/>
        <v>-</v>
      </c>
      <c r="CI9" s="343">
        <f t="shared" si="41"/>
        <v>7.5</v>
      </c>
      <c r="CJ9" s="353">
        <f t="shared" si="42"/>
        <v>7.5</v>
      </c>
      <c r="CK9" s="311">
        <v>8.3</v>
      </c>
      <c r="CL9" s="351">
        <v>7</v>
      </c>
      <c r="CM9" s="351"/>
      <c r="CN9" s="338">
        <f t="shared" si="43"/>
        <v>7</v>
      </c>
      <c r="CO9" s="311">
        <f t="shared" si="44"/>
        <v>7.7</v>
      </c>
      <c r="CP9" s="28" t="str">
        <f t="shared" si="45"/>
        <v>-</v>
      </c>
      <c r="CQ9" s="343">
        <f t="shared" si="46"/>
        <v>7.7</v>
      </c>
      <c r="CR9" s="348">
        <f t="shared" si="47"/>
        <v>7.7</v>
      </c>
      <c r="CS9" s="311">
        <v>7.5</v>
      </c>
      <c r="CT9" s="351">
        <v>4</v>
      </c>
      <c r="CU9" s="351"/>
      <c r="CV9" s="338">
        <f t="shared" si="48"/>
        <v>4</v>
      </c>
      <c r="CW9" s="311">
        <f t="shared" si="49"/>
        <v>5.8</v>
      </c>
      <c r="CX9" s="28" t="str">
        <f t="shared" si="50"/>
        <v>-</v>
      </c>
      <c r="CY9" s="343">
        <f t="shared" si="51"/>
        <v>5.8</v>
      </c>
      <c r="CZ9" s="348">
        <f t="shared" si="52"/>
        <v>5.8</v>
      </c>
      <c r="DA9" s="311">
        <v>8.6</v>
      </c>
      <c r="DB9" s="351">
        <v>10</v>
      </c>
      <c r="DC9" s="352"/>
      <c r="DD9" s="338">
        <f t="shared" si="53"/>
        <v>10</v>
      </c>
      <c r="DE9" s="311">
        <f t="shared" si="54"/>
        <v>9.3</v>
      </c>
      <c r="DF9" s="28" t="str">
        <f t="shared" si="55"/>
        <v>-</v>
      </c>
      <c r="DG9" s="343">
        <f t="shared" si="56"/>
        <v>9.3</v>
      </c>
      <c r="DH9" s="348">
        <f t="shared" si="57"/>
        <v>9.3</v>
      </c>
      <c r="DI9" s="311">
        <v>7.5</v>
      </c>
      <c r="DJ9" s="351">
        <v>8</v>
      </c>
      <c r="DK9" s="359"/>
      <c r="DL9" s="338">
        <f t="shared" si="58"/>
        <v>8</v>
      </c>
      <c r="DM9" s="311">
        <f t="shared" si="59"/>
        <v>7.8</v>
      </c>
      <c r="DN9" s="28" t="str">
        <f t="shared" si="60"/>
        <v>-</v>
      </c>
      <c r="DO9" s="343">
        <f t="shared" si="61"/>
        <v>7.8</v>
      </c>
      <c r="DP9" s="348">
        <f t="shared" si="62"/>
        <v>7.8</v>
      </c>
      <c r="DQ9" s="311">
        <v>9</v>
      </c>
      <c r="DR9" s="351">
        <v>5</v>
      </c>
      <c r="DS9" s="351"/>
      <c r="DT9" s="338">
        <f t="shared" si="63"/>
        <v>5</v>
      </c>
      <c r="DU9" s="311">
        <f t="shared" si="64"/>
        <v>7</v>
      </c>
      <c r="DV9" s="28" t="str">
        <f t="shared" si="65"/>
        <v>-</v>
      </c>
      <c r="DW9" s="343">
        <f t="shared" si="66"/>
        <v>7</v>
      </c>
      <c r="DX9" s="348">
        <f t="shared" si="67"/>
        <v>7</v>
      </c>
      <c r="DY9" s="311">
        <v>6</v>
      </c>
      <c r="DZ9" s="351">
        <v>7</v>
      </c>
      <c r="EA9" s="351"/>
      <c r="EB9" s="338">
        <f t="shared" si="68"/>
        <v>7</v>
      </c>
      <c r="EC9" s="311">
        <f t="shared" si="69"/>
        <v>6.5</v>
      </c>
      <c r="ED9" s="28" t="str">
        <f t="shared" si="70"/>
        <v>-</v>
      </c>
      <c r="EE9" s="343">
        <f>MAX(EC9:ED9)</f>
        <v>6.5</v>
      </c>
      <c r="EF9" s="350">
        <f t="shared" si="71"/>
        <v>6.5</v>
      </c>
      <c r="EG9" s="354">
        <f t="shared" si="72"/>
        <v>7.3</v>
      </c>
      <c r="EH9" s="354">
        <f t="shared" si="73"/>
        <v>7.3</v>
      </c>
      <c r="EI9" s="337" t="str">
        <f t="shared" si="74"/>
        <v>Khá</v>
      </c>
      <c r="EJ9" s="355">
        <f t="shared" si="75"/>
        <v>6.9</v>
      </c>
      <c r="EK9" s="337" t="str">
        <f t="shared" si="76"/>
        <v>TBK</v>
      </c>
      <c r="EL9" s="345">
        <v>3.5</v>
      </c>
      <c r="EM9" s="351">
        <v>6</v>
      </c>
      <c r="EN9" s="351">
        <v>7</v>
      </c>
      <c r="EO9" s="357" t="str">
        <f t="shared" si="77"/>
        <v>6/7</v>
      </c>
      <c r="EP9" s="345">
        <f t="shared" si="78"/>
        <v>4.8</v>
      </c>
      <c r="EQ9" s="147">
        <f t="shared" si="79"/>
        <v>5.3</v>
      </c>
      <c r="ER9" s="343">
        <f>MAX(EP9:EQ9)</f>
        <v>5.3</v>
      </c>
      <c r="ES9" s="350" t="str">
        <f t="shared" si="80"/>
        <v>4.8/5.3</v>
      </c>
      <c r="ET9" s="345">
        <v>7</v>
      </c>
      <c r="EU9" s="351">
        <v>7</v>
      </c>
      <c r="EV9" s="351"/>
      <c r="EW9" s="357">
        <f t="shared" si="81"/>
        <v>7</v>
      </c>
      <c r="EX9" s="345">
        <f t="shared" si="82"/>
        <v>7</v>
      </c>
      <c r="EY9" s="147" t="str">
        <f t="shared" si="83"/>
        <v>-</v>
      </c>
      <c r="EZ9" s="343">
        <f>MAX(EX9:EY9)</f>
        <v>7</v>
      </c>
      <c r="FA9" s="350">
        <f t="shared" si="84"/>
        <v>7</v>
      </c>
      <c r="FB9" s="345">
        <v>7.5</v>
      </c>
      <c r="FC9" s="351">
        <v>4</v>
      </c>
      <c r="FD9" s="351"/>
      <c r="FE9" s="357">
        <f t="shared" si="85"/>
        <v>4</v>
      </c>
      <c r="FF9" s="345">
        <f t="shared" si="86"/>
        <v>5.8</v>
      </c>
      <c r="FG9" s="147" t="str">
        <f t="shared" si="87"/>
        <v>-</v>
      </c>
      <c r="FH9" s="343">
        <f>MAX(FF9:FG9)</f>
        <v>5.8</v>
      </c>
      <c r="FI9" s="350">
        <f t="shared" si="88"/>
        <v>5.8</v>
      </c>
      <c r="FJ9" s="256">
        <v>8</v>
      </c>
      <c r="FK9" s="256"/>
      <c r="FL9" s="256">
        <f t="shared" si="89"/>
        <v>8</v>
      </c>
      <c r="FM9" s="445">
        <f t="shared" si="90"/>
        <v>8</v>
      </c>
      <c r="FN9" s="345">
        <v>6.67</v>
      </c>
      <c r="FO9" s="351">
        <v>4</v>
      </c>
      <c r="FP9" s="351"/>
      <c r="FQ9" s="357">
        <f t="shared" si="91"/>
        <v>4</v>
      </c>
      <c r="FR9" s="345">
        <f t="shared" si="92"/>
        <v>5.3</v>
      </c>
      <c r="FS9" s="147" t="str">
        <f t="shared" si="93"/>
        <v>-</v>
      </c>
      <c r="FT9" s="343">
        <f>MAX(FR9:FS9)</f>
        <v>5.3</v>
      </c>
      <c r="FU9" s="350">
        <f t="shared" si="94"/>
        <v>5.3</v>
      </c>
      <c r="FV9" s="256">
        <v>9</v>
      </c>
      <c r="FW9" s="256"/>
      <c r="FX9" s="256">
        <f t="shared" si="95"/>
        <v>9</v>
      </c>
      <c r="FY9" s="445">
        <f t="shared" si="96"/>
        <v>9</v>
      </c>
      <c r="FZ9" s="345">
        <v>7</v>
      </c>
      <c r="GA9" s="351">
        <v>7</v>
      </c>
      <c r="GB9" s="351"/>
      <c r="GC9" s="357">
        <f t="shared" si="97"/>
        <v>7</v>
      </c>
      <c r="GD9" s="345">
        <f t="shared" si="98"/>
        <v>7</v>
      </c>
      <c r="GE9" s="147" t="str">
        <f t="shared" si="99"/>
        <v>-</v>
      </c>
      <c r="GF9" s="343">
        <f>MAX(GD9:GE9)</f>
        <v>7</v>
      </c>
      <c r="GG9" s="350">
        <f t="shared" si="100"/>
        <v>7</v>
      </c>
      <c r="GH9" s="335">
        <f t="shared" si="101"/>
        <v>6.8</v>
      </c>
      <c r="GI9" s="335">
        <f t="shared" si="102"/>
        <v>6.9</v>
      </c>
      <c r="GJ9" s="337" t="str">
        <f t="shared" si="103"/>
        <v>TBK</v>
      </c>
      <c r="GK9" s="345">
        <v>7.5</v>
      </c>
      <c r="GL9" s="351">
        <v>6</v>
      </c>
      <c r="GM9" s="351"/>
      <c r="GN9" s="357">
        <f t="shared" si="104"/>
        <v>6</v>
      </c>
      <c r="GO9" s="345">
        <f t="shared" si="105"/>
        <v>6.8</v>
      </c>
      <c r="GP9" s="147" t="str">
        <f t="shared" si="106"/>
        <v>-</v>
      </c>
      <c r="GQ9" s="343">
        <f>MAX(GO9:GP9)</f>
        <v>6.8</v>
      </c>
      <c r="GR9" s="350">
        <f t="shared" si="107"/>
        <v>6.8</v>
      </c>
      <c r="GS9" s="345">
        <v>7.3</v>
      </c>
      <c r="GT9" s="351">
        <v>8</v>
      </c>
      <c r="GU9" s="351"/>
      <c r="GV9" s="357">
        <f t="shared" si="108"/>
        <v>8</v>
      </c>
      <c r="GW9" s="345">
        <f t="shared" si="109"/>
        <v>7.7</v>
      </c>
      <c r="GX9" s="147" t="str">
        <f t="shared" si="110"/>
        <v>-</v>
      </c>
      <c r="GY9" s="343">
        <f>MAX(GW9:GX9)</f>
        <v>7.7</v>
      </c>
      <c r="GZ9" s="350">
        <f t="shared" si="111"/>
        <v>7.7</v>
      </c>
      <c r="HA9" s="345">
        <v>5.5</v>
      </c>
      <c r="HB9" s="351">
        <v>7</v>
      </c>
      <c r="HC9" s="351"/>
      <c r="HD9" s="357">
        <f t="shared" si="112"/>
        <v>7</v>
      </c>
      <c r="HE9" s="345">
        <f t="shared" si="113"/>
        <v>6.3</v>
      </c>
      <c r="HF9" s="147" t="str">
        <f t="shared" si="114"/>
        <v>-</v>
      </c>
      <c r="HG9" s="343">
        <f>MAX(HE9:HF9)</f>
        <v>6.3</v>
      </c>
      <c r="HH9" s="350">
        <f t="shared" si="115"/>
        <v>6.3</v>
      </c>
      <c r="HI9" s="256">
        <v>8</v>
      </c>
      <c r="HJ9" s="256"/>
      <c r="HK9" s="256">
        <f t="shared" si="116"/>
        <v>8</v>
      </c>
      <c r="HL9" s="445">
        <f t="shared" si="117"/>
        <v>8</v>
      </c>
      <c r="HM9" s="256">
        <v>6</v>
      </c>
      <c r="HN9" s="256"/>
      <c r="HO9" s="256">
        <f t="shared" si="118"/>
        <v>6</v>
      </c>
      <c r="HP9" s="445">
        <f t="shared" si="119"/>
        <v>6</v>
      </c>
      <c r="HQ9" s="336">
        <f t="shared" si="120"/>
        <v>6.8</v>
      </c>
      <c r="HR9" s="336">
        <f t="shared" si="121"/>
        <v>6.8</v>
      </c>
      <c r="HS9" s="337" t="str">
        <f t="shared" si="122"/>
        <v>TBK</v>
      </c>
      <c r="HT9" s="443">
        <f t="shared" si="123"/>
        <v>6.9</v>
      </c>
      <c r="HU9" s="286" t="str">
        <f t="shared" si="124"/>
        <v>TBK</v>
      </c>
      <c r="HV9" s="444">
        <f t="shared" si="125"/>
        <v>6.9</v>
      </c>
      <c r="HW9" s="286" t="str">
        <f t="shared" si="126"/>
        <v>TBK</v>
      </c>
      <c r="HX9" s="619">
        <v>6</v>
      </c>
      <c r="HY9" s="619">
        <v>6.5</v>
      </c>
      <c r="HZ9" s="619">
        <v>8</v>
      </c>
      <c r="IA9" s="613">
        <f>ROUND(SUM(HX9:HZ9)/3,1)</f>
        <v>6.8</v>
      </c>
      <c r="IB9" s="648">
        <f t="shared" si="127"/>
        <v>6.9</v>
      </c>
      <c r="IC9" s="615" t="str">
        <f t="shared" si="128"/>
        <v>TBK</v>
      </c>
    </row>
    <row r="10" spans="1:238" s="17" customFormat="1" ht="15.75" customHeight="1">
      <c r="A10" s="564">
        <v>4</v>
      </c>
      <c r="B10" s="452">
        <v>7</v>
      </c>
      <c r="C10" s="456" t="s">
        <v>77</v>
      </c>
      <c r="D10" s="458" t="s">
        <v>351</v>
      </c>
      <c r="E10" s="459" t="s">
        <v>352</v>
      </c>
      <c r="F10" s="98" t="s">
        <v>66</v>
      </c>
      <c r="G10" s="99" t="s">
        <v>110</v>
      </c>
      <c r="H10" s="99" t="s">
        <v>128</v>
      </c>
      <c r="I10" s="52">
        <v>5</v>
      </c>
      <c r="J10" s="52"/>
      <c r="K10" s="310">
        <f>I10</f>
        <v>5</v>
      </c>
      <c r="L10" s="310">
        <v>5</v>
      </c>
      <c r="M10" s="310"/>
      <c r="N10" s="310">
        <f aca="true" t="shared" si="129" ref="N10:N28">L10</f>
        <v>5</v>
      </c>
      <c r="O10" s="338">
        <v>7</v>
      </c>
      <c r="P10" s="338"/>
      <c r="Q10" s="338">
        <f t="shared" si="0"/>
        <v>7</v>
      </c>
      <c r="R10" s="311">
        <f t="shared" si="1"/>
        <v>5.7</v>
      </c>
      <c r="S10" s="312" t="str">
        <f>IF(ISNUMBER(#REF!),#REF!,"-")</f>
        <v>-</v>
      </c>
      <c r="T10" s="339">
        <f t="shared" si="2"/>
        <v>5.7</v>
      </c>
      <c r="U10" s="348">
        <f>IF(R10&gt;=5,R10,IF(S10&gt;=5,R10&amp;"/"&amp;S10,R10&amp;"/"&amp;S10))</f>
        <v>5.7</v>
      </c>
      <c r="V10" s="341">
        <v>6.6</v>
      </c>
      <c r="W10" s="342">
        <v>6</v>
      </c>
      <c r="X10" s="342"/>
      <c r="Y10" s="338">
        <f t="shared" si="3"/>
        <v>6</v>
      </c>
      <c r="Z10" s="311">
        <f t="shared" si="4"/>
        <v>6.3</v>
      </c>
      <c r="AA10" s="28" t="str">
        <f t="shared" si="5"/>
        <v>-</v>
      </c>
      <c r="AB10" s="343">
        <f t="shared" si="6"/>
        <v>6.3</v>
      </c>
      <c r="AC10" s="344">
        <f t="shared" si="7"/>
        <v>6.3</v>
      </c>
      <c r="AD10" s="311">
        <v>5.7</v>
      </c>
      <c r="AE10" s="310">
        <v>3</v>
      </c>
      <c r="AF10" s="338">
        <v>5</v>
      </c>
      <c r="AG10" s="338" t="str">
        <f t="shared" si="8"/>
        <v>3/5</v>
      </c>
      <c r="AH10" s="311">
        <f t="shared" si="9"/>
        <v>4.4</v>
      </c>
      <c r="AI10" s="28">
        <f t="shared" si="10"/>
        <v>5.4</v>
      </c>
      <c r="AJ10" s="345">
        <f t="shared" si="11"/>
        <v>5.4</v>
      </c>
      <c r="AK10" s="346" t="str">
        <f t="shared" si="12"/>
        <v>4.4/5.4</v>
      </c>
      <c r="AL10" s="347">
        <v>6</v>
      </c>
      <c r="AM10" s="310">
        <v>5</v>
      </c>
      <c r="AN10" s="338"/>
      <c r="AO10" s="338">
        <f t="shared" si="13"/>
        <v>5</v>
      </c>
      <c r="AP10" s="311">
        <f t="shared" si="14"/>
        <v>5.5</v>
      </c>
      <c r="AQ10" s="28" t="str">
        <f t="shared" si="15"/>
        <v>-</v>
      </c>
      <c r="AR10" s="343">
        <f t="shared" si="16"/>
        <v>5.5</v>
      </c>
      <c r="AS10" s="344">
        <f t="shared" si="17"/>
        <v>5.5</v>
      </c>
      <c r="AT10" s="342">
        <v>7</v>
      </c>
      <c r="AU10" s="342">
        <v>7</v>
      </c>
      <c r="AV10" s="342"/>
      <c r="AW10" s="338">
        <f t="shared" si="18"/>
        <v>7</v>
      </c>
      <c r="AX10" s="311">
        <f t="shared" si="19"/>
        <v>7</v>
      </c>
      <c r="AY10" s="28" t="str">
        <f t="shared" si="20"/>
        <v>-</v>
      </c>
      <c r="AZ10" s="343">
        <f t="shared" si="21"/>
        <v>7</v>
      </c>
      <c r="BA10" s="348">
        <f t="shared" si="22"/>
        <v>7</v>
      </c>
      <c r="BB10" s="311">
        <v>6.5</v>
      </c>
      <c r="BC10" s="310">
        <v>2</v>
      </c>
      <c r="BD10" s="338">
        <v>4</v>
      </c>
      <c r="BE10" s="338" t="str">
        <f t="shared" si="23"/>
        <v>2/4</v>
      </c>
      <c r="BF10" s="311">
        <f t="shared" si="24"/>
        <v>4.3</v>
      </c>
      <c r="BG10" s="28">
        <f t="shared" si="25"/>
        <v>5.3</v>
      </c>
      <c r="BH10" s="343">
        <f t="shared" si="26"/>
        <v>5.3</v>
      </c>
      <c r="BI10" s="454" t="str">
        <f t="shared" si="27"/>
        <v>4.3/5.3</v>
      </c>
      <c r="BJ10" s="311">
        <v>6.5</v>
      </c>
      <c r="BK10" s="310">
        <v>5</v>
      </c>
      <c r="BL10" s="349"/>
      <c r="BM10" s="338">
        <f>IF(BN10&gt;=5,BK10,IF(BO10&gt;=5,BK10&amp;"/"&amp;BL10,BK10&amp;"/"&amp;BL10))</f>
        <v>5</v>
      </c>
      <c r="BN10" s="311">
        <f t="shared" si="28"/>
        <v>5.8</v>
      </c>
      <c r="BO10" s="28" t="str">
        <f t="shared" si="29"/>
        <v>-</v>
      </c>
      <c r="BP10" s="343">
        <f>MAX(BN10:BO10)</f>
        <v>5.8</v>
      </c>
      <c r="BQ10" s="353">
        <f>IF(BN10&gt;=5,BN10,IF(BO10&gt;=5,BN10&amp;"/"&amp;BO10,BN10&amp;"/"&amp;BO10))</f>
        <v>5.8</v>
      </c>
      <c r="BR10" s="466">
        <f t="shared" si="30"/>
        <v>5.6</v>
      </c>
      <c r="BS10" s="467">
        <f t="shared" si="31"/>
        <v>5.9</v>
      </c>
      <c r="BT10" s="337" t="str">
        <f t="shared" si="32"/>
        <v>TB</v>
      </c>
      <c r="BU10" s="311">
        <v>8.2</v>
      </c>
      <c r="BV10" s="310">
        <v>7</v>
      </c>
      <c r="BW10" s="270"/>
      <c r="BX10" s="338">
        <f t="shared" si="33"/>
        <v>7</v>
      </c>
      <c r="BY10" s="311">
        <f t="shared" si="34"/>
        <v>7.6</v>
      </c>
      <c r="BZ10" s="28" t="str">
        <f t="shared" si="35"/>
        <v>-</v>
      </c>
      <c r="CA10" s="343">
        <f t="shared" si="36"/>
        <v>7.6</v>
      </c>
      <c r="CB10" s="344">
        <f t="shared" si="37"/>
        <v>7.6</v>
      </c>
      <c r="CC10" s="311">
        <v>6.5</v>
      </c>
      <c r="CD10" s="351">
        <v>6</v>
      </c>
      <c r="CE10" s="351"/>
      <c r="CF10" s="338">
        <f t="shared" si="38"/>
        <v>6</v>
      </c>
      <c r="CG10" s="311">
        <f t="shared" si="39"/>
        <v>6.3</v>
      </c>
      <c r="CH10" s="28" t="str">
        <f t="shared" si="40"/>
        <v>-</v>
      </c>
      <c r="CI10" s="343">
        <f t="shared" si="41"/>
        <v>6.3</v>
      </c>
      <c r="CJ10" s="353">
        <f t="shared" si="42"/>
        <v>6.3</v>
      </c>
      <c r="CK10" s="311">
        <v>5.7</v>
      </c>
      <c r="CL10" s="351">
        <v>4</v>
      </c>
      <c r="CM10" s="351">
        <v>6</v>
      </c>
      <c r="CN10" s="338" t="str">
        <f t="shared" si="43"/>
        <v>4/6</v>
      </c>
      <c r="CO10" s="311">
        <f t="shared" si="44"/>
        <v>4.9</v>
      </c>
      <c r="CP10" s="28">
        <f t="shared" si="45"/>
        <v>5.9</v>
      </c>
      <c r="CQ10" s="343">
        <f t="shared" si="46"/>
        <v>5.9</v>
      </c>
      <c r="CR10" s="348" t="str">
        <f t="shared" si="47"/>
        <v>4.9/5.9</v>
      </c>
      <c r="CS10" s="311">
        <v>6.5</v>
      </c>
      <c r="CT10" s="351">
        <v>6</v>
      </c>
      <c r="CU10" s="351"/>
      <c r="CV10" s="338">
        <f t="shared" si="48"/>
        <v>6</v>
      </c>
      <c r="CW10" s="311">
        <f t="shared" si="49"/>
        <v>6.3</v>
      </c>
      <c r="CX10" s="28" t="str">
        <f t="shared" si="50"/>
        <v>-</v>
      </c>
      <c r="CY10" s="343">
        <f t="shared" si="51"/>
        <v>6.3</v>
      </c>
      <c r="CZ10" s="348">
        <f t="shared" si="52"/>
        <v>6.3</v>
      </c>
      <c r="DA10" s="311">
        <v>7.3</v>
      </c>
      <c r="DB10" s="351">
        <v>9</v>
      </c>
      <c r="DC10" s="352"/>
      <c r="DD10" s="338">
        <f t="shared" si="53"/>
        <v>9</v>
      </c>
      <c r="DE10" s="311">
        <f t="shared" si="54"/>
        <v>8.2</v>
      </c>
      <c r="DF10" s="28" t="str">
        <f t="shared" si="55"/>
        <v>-</v>
      </c>
      <c r="DG10" s="343">
        <f t="shared" si="56"/>
        <v>8.2</v>
      </c>
      <c r="DH10" s="348">
        <f t="shared" si="57"/>
        <v>8.2</v>
      </c>
      <c r="DI10" s="311">
        <v>6.5</v>
      </c>
      <c r="DJ10" s="351">
        <v>7</v>
      </c>
      <c r="DK10" s="359"/>
      <c r="DL10" s="338">
        <f t="shared" si="58"/>
        <v>7</v>
      </c>
      <c r="DM10" s="311">
        <f t="shared" si="59"/>
        <v>6.8</v>
      </c>
      <c r="DN10" s="28" t="str">
        <f t="shared" si="60"/>
        <v>-</v>
      </c>
      <c r="DO10" s="343">
        <f t="shared" si="61"/>
        <v>6.8</v>
      </c>
      <c r="DP10" s="348">
        <f t="shared" si="62"/>
        <v>6.8</v>
      </c>
      <c r="DQ10" s="311">
        <v>7</v>
      </c>
      <c r="DR10" s="351">
        <v>6</v>
      </c>
      <c r="DS10" s="351"/>
      <c r="DT10" s="338">
        <f t="shared" si="63"/>
        <v>6</v>
      </c>
      <c r="DU10" s="311">
        <f t="shared" si="64"/>
        <v>6.5</v>
      </c>
      <c r="DV10" s="28" t="str">
        <f t="shared" si="65"/>
        <v>-</v>
      </c>
      <c r="DW10" s="343">
        <f t="shared" si="66"/>
        <v>6.5</v>
      </c>
      <c r="DX10" s="348">
        <f t="shared" si="67"/>
        <v>6.5</v>
      </c>
      <c r="DY10" s="311">
        <v>6.3</v>
      </c>
      <c r="DZ10" s="351">
        <v>4</v>
      </c>
      <c r="EA10" s="351"/>
      <c r="EB10" s="338">
        <f t="shared" si="68"/>
        <v>4</v>
      </c>
      <c r="EC10" s="311">
        <f t="shared" si="69"/>
        <v>5.2</v>
      </c>
      <c r="ED10" s="28" t="str">
        <f t="shared" si="70"/>
        <v>-</v>
      </c>
      <c r="EE10" s="343">
        <f>MAX(EC10:ED10)</f>
        <v>5.2</v>
      </c>
      <c r="EF10" s="350">
        <f t="shared" si="71"/>
        <v>5.2</v>
      </c>
      <c r="EG10" s="354">
        <f t="shared" si="72"/>
        <v>6.3</v>
      </c>
      <c r="EH10" s="354">
        <f t="shared" si="73"/>
        <v>6.5</v>
      </c>
      <c r="EI10" s="337" t="str">
        <f t="shared" si="74"/>
        <v>TBK</v>
      </c>
      <c r="EJ10" s="355">
        <f t="shared" si="75"/>
        <v>6.2</v>
      </c>
      <c r="EK10" s="337" t="str">
        <f t="shared" si="76"/>
        <v>TBK</v>
      </c>
      <c r="EL10" s="345">
        <v>6.5</v>
      </c>
      <c r="EM10" s="351">
        <v>2</v>
      </c>
      <c r="EN10" s="351">
        <v>10</v>
      </c>
      <c r="EO10" s="357" t="str">
        <f t="shared" si="77"/>
        <v>2/10</v>
      </c>
      <c r="EP10" s="345">
        <f t="shared" si="78"/>
        <v>4.3</v>
      </c>
      <c r="EQ10" s="147">
        <f t="shared" si="79"/>
        <v>8.3</v>
      </c>
      <c r="ER10" s="343">
        <f>MAX(EP10:EQ10)</f>
        <v>8.3</v>
      </c>
      <c r="ES10" s="350" t="str">
        <f t="shared" si="80"/>
        <v>4.3/8.3</v>
      </c>
      <c r="ET10" s="345">
        <v>6.5</v>
      </c>
      <c r="EU10" s="351">
        <v>3</v>
      </c>
      <c r="EV10" s="351">
        <v>8</v>
      </c>
      <c r="EW10" s="357" t="str">
        <f t="shared" si="81"/>
        <v>3/8</v>
      </c>
      <c r="EX10" s="345">
        <f t="shared" si="82"/>
        <v>4.8</v>
      </c>
      <c r="EY10" s="147">
        <f t="shared" si="83"/>
        <v>7.3</v>
      </c>
      <c r="EZ10" s="343">
        <f>MAX(EX10:EY10)</f>
        <v>7.3</v>
      </c>
      <c r="FA10" s="350" t="str">
        <f t="shared" si="84"/>
        <v>4.8/7.3</v>
      </c>
      <c r="FB10" s="345">
        <v>6</v>
      </c>
      <c r="FC10" s="351">
        <v>5</v>
      </c>
      <c r="FD10" s="351"/>
      <c r="FE10" s="357">
        <f t="shared" si="85"/>
        <v>5</v>
      </c>
      <c r="FF10" s="345">
        <f t="shared" si="86"/>
        <v>5.5</v>
      </c>
      <c r="FG10" s="147" t="str">
        <f t="shared" si="87"/>
        <v>-</v>
      </c>
      <c r="FH10" s="343">
        <f>MAX(FF10:FG10)</f>
        <v>5.5</v>
      </c>
      <c r="FI10" s="350">
        <f t="shared" si="88"/>
        <v>5.5</v>
      </c>
      <c r="FJ10" s="256">
        <v>6</v>
      </c>
      <c r="FK10" s="256"/>
      <c r="FL10" s="256">
        <f t="shared" si="89"/>
        <v>6</v>
      </c>
      <c r="FM10" s="445">
        <f t="shared" si="90"/>
        <v>6</v>
      </c>
      <c r="FN10" s="345">
        <v>8.33</v>
      </c>
      <c r="FO10" s="351">
        <v>6</v>
      </c>
      <c r="FP10" s="351"/>
      <c r="FQ10" s="357">
        <f t="shared" si="91"/>
        <v>6</v>
      </c>
      <c r="FR10" s="345">
        <f t="shared" si="92"/>
        <v>7.2</v>
      </c>
      <c r="FS10" s="147" t="str">
        <f t="shared" si="93"/>
        <v>-</v>
      </c>
      <c r="FT10" s="343">
        <f>MAX(FR10:FS10)</f>
        <v>7.2</v>
      </c>
      <c r="FU10" s="350">
        <f t="shared" si="94"/>
        <v>7.2</v>
      </c>
      <c r="FV10" s="256">
        <v>8</v>
      </c>
      <c r="FW10" s="256"/>
      <c r="FX10" s="256">
        <f t="shared" si="95"/>
        <v>8</v>
      </c>
      <c r="FY10" s="445">
        <f t="shared" si="96"/>
        <v>8</v>
      </c>
      <c r="FZ10" s="345">
        <v>3</v>
      </c>
      <c r="GA10" s="351">
        <v>8</v>
      </c>
      <c r="GB10" s="351"/>
      <c r="GC10" s="357">
        <f t="shared" si="97"/>
        <v>8</v>
      </c>
      <c r="GD10" s="345">
        <f t="shared" si="98"/>
        <v>5.5</v>
      </c>
      <c r="GE10" s="147" t="str">
        <f t="shared" si="99"/>
        <v>-</v>
      </c>
      <c r="GF10" s="343">
        <f>MAX(GD10:GE10)</f>
        <v>5.5</v>
      </c>
      <c r="GG10" s="350">
        <f t="shared" si="100"/>
        <v>5.5</v>
      </c>
      <c r="GH10" s="335">
        <f t="shared" si="101"/>
        <v>6.3</v>
      </c>
      <c r="GI10" s="335">
        <f t="shared" si="102"/>
        <v>6.9</v>
      </c>
      <c r="GJ10" s="337" t="str">
        <f t="shared" si="103"/>
        <v>TBK</v>
      </c>
      <c r="GK10" s="345">
        <v>7</v>
      </c>
      <c r="GL10" s="351">
        <v>9</v>
      </c>
      <c r="GM10" s="351"/>
      <c r="GN10" s="357">
        <f t="shared" si="104"/>
        <v>9</v>
      </c>
      <c r="GO10" s="345">
        <f t="shared" si="105"/>
        <v>8</v>
      </c>
      <c r="GP10" s="147" t="str">
        <f t="shared" si="106"/>
        <v>-</v>
      </c>
      <c r="GQ10" s="343">
        <f>MAX(GO10:GP10)</f>
        <v>8</v>
      </c>
      <c r="GR10" s="350">
        <f t="shared" si="107"/>
        <v>8</v>
      </c>
      <c r="GS10" s="345">
        <v>6.6</v>
      </c>
      <c r="GT10" s="351">
        <v>8</v>
      </c>
      <c r="GU10" s="351"/>
      <c r="GV10" s="357">
        <f t="shared" si="108"/>
        <v>8</v>
      </c>
      <c r="GW10" s="345">
        <f t="shared" si="109"/>
        <v>7.3</v>
      </c>
      <c r="GX10" s="147" t="str">
        <f t="shared" si="110"/>
        <v>-</v>
      </c>
      <c r="GY10" s="343">
        <f>MAX(GW10:GX10)</f>
        <v>7.3</v>
      </c>
      <c r="GZ10" s="350">
        <f t="shared" si="111"/>
        <v>7.3</v>
      </c>
      <c r="HA10" s="345">
        <v>6.5</v>
      </c>
      <c r="HB10" s="351">
        <v>9</v>
      </c>
      <c r="HC10" s="351"/>
      <c r="HD10" s="357">
        <f t="shared" si="112"/>
        <v>9</v>
      </c>
      <c r="HE10" s="345">
        <f t="shared" si="113"/>
        <v>7.8</v>
      </c>
      <c r="HF10" s="147" t="str">
        <f t="shared" si="114"/>
        <v>-</v>
      </c>
      <c r="HG10" s="343">
        <f>MAX(HE10:HF10)</f>
        <v>7.8</v>
      </c>
      <c r="HH10" s="350">
        <f t="shared" si="115"/>
        <v>7.8</v>
      </c>
      <c r="HI10" s="256">
        <v>8</v>
      </c>
      <c r="HJ10" s="256"/>
      <c r="HK10" s="256">
        <f t="shared" si="116"/>
        <v>8</v>
      </c>
      <c r="HL10" s="445">
        <f t="shared" si="117"/>
        <v>8</v>
      </c>
      <c r="HM10" s="256">
        <v>7</v>
      </c>
      <c r="HN10" s="256"/>
      <c r="HO10" s="256">
        <f t="shared" si="118"/>
        <v>7</v>
      </c>
      <c r="HP10" s="445">
        <f t="shared" si="119"/>
        <v>7</v>
      </c>
      <c r="HQ10" s="336">
        <f t="shared" si="120"/>
        <v>7.4</v>
      </c>
      <c r="HR10" s="336">
        <f t="shared" si="121"/>
        <v>7.4</v>
      </c>
      <c r="HS10" s="337" t="str">
        <f t="shared" si="122"/>
        <v>Khá</v>
      </c>
      <c r="HT10" s="443">
        <f t="shared" si="123"/>
        <v>7.2</v>
      </c>
      <c r="HU10" s="286" t="str">
        <f t="shared" si="124"/>
        <v>Khá</v>
      </c>
      <c r="HV10" s="444">
        <f t="shared" si="125"/>
        <v>6.7</v>
      </c>
      <c r="HW10" s="286" t="str">
        <f t="shared" si="126"/>
        <v>TBK</v>
      </c>
      <c r="HX10" s="619">
        <v>7.5</v>
      </c>
      <c r="HY10" s="619">
        <v>8.5</v>
      </c>
      <c r="HZ10" s="619">
        <v>7</v>
      </c>
      <c r="IA10" s="613">
        <f>ROUND(SUM(HX10:HZ10)/3,1)</f>
        <v>7.7</v>
      </c>
      <c r="IB10" s="648">
        <f t="shared" si="127"/>
        <v>7.2</v>
      </c>
      <c r="IC10" s="646" t="s">
        <v>342</v>
      </c>
      <c r="ID10" s="615" t="s">
        <v>501</v>
      </c>
    </row>
    <row r="11" spans="1:237" s="17" customFormat="1" ht="15.75" customHeight="1">
      <c r="A11" s="564">
        <v>5</v>
      </c>
      <c r="B11" s="452">
        <v>8</v>
      </c>
      <c r="C11" s="456" t="s">
        <v>78</v>
      </c>
      <c r="D11" s="458" t="s">
        <v>353</v>
      </c>
      <c r="E11" s="459" t="s">
        <v>354</v>
      </c>
      <c r="F11" s="98" t="s">
        <v>66</v>
      </c>
      <c r="G11" s="99" t="s">
        <v>111</v>
      </c>
      <c r="H11" s="99" t="s">
        <v>129</v>
      </c>
      <c r="I11" s="52">
        <v>3</v>
      </c>
      <c r="J11" s="52">
        <v>5</v>
      </c>
      <c r="K11" s="308" t="s">
        <v>227</v>
      </c>
      <c r="L11" s="310">
        <v>5</v>
      </c>
      <c r="M11" s="310"/>
      <c r="N11" s="310">
        <f t="shared" si="129"/>
        <v>5</v>
      </c>
      <c r="O11" s="338">
        <v>8</v>
      </c>
      <c r="P11" s="338"/>
      <c r="Q11" s="338">
        <f t="shared" si="0"/>
        <v>8</v>
      </c>
      <c r="R11" s="311">
        <f t="shared" si="1"/>
        <v>5.3</v>
      </c>
      <c r="S11" s="312">
        <v>6</v>
      </c>
      <c r="T11" s="339">
        <f t="shared" si="2"/>
        <v>6</v>
      </c>
      <c r="U11" s="340" t="s">
        <v>236</v>
      </c>
      <c r="V11" s="341">
        <v>6.6</v>
      </c>
      <c r="W11" s="342">
        <v>5</v>
      </c>
      <c r="X11" s="342"/>
      <c r="Y11" s="338">
        <f t="shared" si="3"/>
        <v>5</v>
      </c>
      <c r="Z11" s="311">
        <f t="shared" si="4"/>
        <v>5.8</v>
      </c>
      <c r="AA11" s="28" t="str">
        <f t="shared" si="5"/>
        <v>-</v>
      </c>
      <c r="AB11" s="343">
        <f t="shared" si="6"/>
        <v>5.8</v>
      </c>
      <c r="AC11" s="344">
        <f t="shared" si="7"/>
        <v>5.8</v>
      </c>
      <c r="AD11" s="311">
        <v>5.7</v>
      </c>
      <c r="AE11" s="310">
        <v>6</v>
      </c>
      <c r="AF11" s="338"/>
      <c r="AG11" s="338">
        <f t="shared" si="8"/>
        <v>6</v>
      </c>
      <c r="AH11" s="311">
        <f t="shared" si="9"/>
        <v>5.9</v>
      </c>
      <c r="AI11" s="28" t="str">
        <f t="shared" si="10"/>
        <v>-</v>
      </c>
      <c r="AJ11" s="345">
        <f t="shared" si="11"/>
        <v>5.9</v>
      </c>
      <c r="AK11" s="346">
        <f t="shared" si="12"/>
        <v>5.9</v>
      </c>
      <c r="AL11" s="347">
        <v>5.5</v>
      </c>
      <c r="AM11" s="310">
        <v>5</v>
      </c>
      <c r="AN11" s="338"/>
      <c r="AO11" s="338">
        <f t="shared" si="13"/>
        <v>5</v>
      </c>
      <c r="AP11" s="311">
        <f t="shared" si="14"/>
        <v>5.3</v>
      </c>
      <c r="AQ11" s="28" t="str">
        <f t="shared" si="15"/>
        <v>-</v>
      </c>
      <c r="AR11" s="343">
        <f t="shared" si="16"/>
        <v>5.3</v>
      </c>
      <c r="AS11" s="344">
        <f t="shared" si="17"/>
        <v>5.3</v>
      </c>
      <c r="AT11" s="342">
        <v>5.5</v>
      </c>
      <c r="AU11" s="342">
        <v>4</v>
      </c>
      <c r="AV11" s="342">
        <v>4</v>
      </c>
      <c r="AW11" s="338" t="str">
        <f t="shared" si="18"/>
        <v>4/4</v>
      </c>
      <c r="AX11" s="311">
        <f t="shared" si="19"/>
        <v>4.8</v>
      </c>
      <c r="AY11" s="28">
        <f t="shared" si="20"/>
        <v>4.8</v>
      </c>
      <c r="AZ11" s="343">
        <v>5.8</v>
      </c>
      <c r="BA11" s="304" t="s">
        <v>429</v>
      </c>
      <c r="BB11" s="311">
        <v>7</v>
      </c>
      <c r="BC11" s="310">
        <v>4</v>
      </c>
      <c r="BD11" s="338"/>
      <c r="BE11" s="338">
        <f t="shared" si="23"/>
        <v>4</v>
      </c>
      <c r="BF11" s="311">
        <f t="shared" si="24"/>
        <v>5.5</v>
      </c>
      <c r="BG11" s="28" t="str">
        <f t="shared" si="25"/>
        <v>-</v>
      </c>
      <c r="BH11" s="343">
        <f t="shared" si="26"/>
        <v>5.5</v>
      </c>
      <c r="BI11" s="344">
        <f t="shared" si="27"/>
        <v>5.5</v>
      </c>
      <c r="BJ11" s="311">
        <v>4</v>
      </c>
      <c r="BK11" s="310">
        <v>4</v>
      </c>
      <c r="BL11" s="358">
        <v>4</v>
      </c>
      <c r="BM11" s="360" t="s">
        <v>248</v>
      </c>
      <c r="BN11" s="311">
        <f t="shared" si="28"/>
        <v>4</v>
      </c>
      <c r="BO11" s="28">
        <f t="shared" si="29"/>
        <v>4</v>
      </c>
      <c r="BP11" s="343">
        <v>6.5</v>
      </c>
      <c r="BQ11" s="261" t="s">
        <v>249</v>
      </c>
      <c r="BR11" s="466">
        <f t="shared" si="30"/>
        <v>5.3</v>
      </c>
      <c r="BS11" s="467">
        <f t="shared" si="31"/>
        <v>5.9</v>
      </c>
      <c r="BT11" s="337" t="str">
        <f t="shared" si="32"/>
        <v>TB</v>
      </c>
      <c r="BU11" s="311">
        <v>5</v>
      </c>
      <c r="BV11" s="310">
        <v>7</v>
      </c>
      <c r="BW11" s="270"/>
      <c r="BX11" s="338">
        <f t="shared" si="33"/>
        <v>7</v>
      </c>
      <c r="BY11" s="311">
        <f t="shared" si="34"/>
        <v>6</v>
      </c>
      <c r="BZ11" s="28" t="str">
        <f t="shared" si="35"/>
        <v>-</v>
      </c>
      <c r="CA11" s="343">
        <f t="shared" si="36"/>
        <v>6</v>
      </c>
      <c r="CB11" s="348">
        <f t="shared" si="37"/>
        <v>6</v>
      </c>
      <c r="CC11" s="311">
        <v>7.5</v>
      </c>
      <c r="CD11" s="351">
        <v>4</v>
      </c>
      <c r="CE11" s="351"/>
      <c r="CF11" s="338">
        <f t="shared" si="38"/>
        <v>4</v>
      </c>
      <c r="CG11" s="311">
        <f t="shared" si="39"/>
        <v>5.8</v>
      </c>
      <c r="CH11" s="28" t="str">
        <f t="shared" si="40"/>
        <v>-</v>
      </c>
      <c r="CI11" s="343">
        <f t="shared" si="41"/>
        <v>5.8</v>
      </c>
      <c r="CJ11" s="353">
        <f t="shared" si="42"/>
        <v>5.8</v>
      </c>
      <c r="CK11" s="311">
        <v>6</v>
      </c>
      <c r="CL11" s="310">
        <v>5</v>
      </c>
      <c r="CM11" s="351"/>
      <c r="CN11" s="338">
        <f t="shared" si="43"/>
        <v>5</v>
      </c>
      <c r="CO11" s="311">
        <f t="shared" si="44"/>
        <v>5.5</v>
      </c>
      <c r="CP11" s="28" t="str">
        <f t="shared" si="45"/>
        <v>-</v>
      </c>
      <c r="CQ11" s="343">
        <f t="shared" si="46"/>
        <v>5.5</v>
      </c>
      <c r="CR11" s="348">
        <f t="shared" si="47"/>
        <v>5.5</v>
      </c>
      <c r="CS11" s="311">
        <v>6.5</v>
      </c>
      <c r="CT11" s="351">
        <v>2</v>
      </c>
      <c r="CU11" s="351">
        <v>4</v>
      </c>
      <c r="CV11" s="338" t="str">
        <f t="shared" si="48"/>
        <v>2/4</v>
      </c>
      <c r="CW11" s="311">
        <f t="shared" si="49"/>
        <v>4.3</v>
      </c>
      <c r="CX11" s="28">
        <f t="shared" si="50"/>
        <v>5.3</v>
      </c>
      <c r="CY11" s="343">
        <f t="shared" si="51"/>
        <v>5.3</v>
      </c>
      <c r="CZ11" s="348" t="str">
        <f t="shared" si="52"/>
        <v>4.3/5.3</v>
      </c>
      <c r="DA11" s="311">
        <v>5.6</v>
      </c>
      <c r="DB11" s="351">
        <v>8</v>
      </c>
      <c r="DC11" s="352"/>
      <c r="DD11" s="338">
        <f t="shared" si="53"/>
        <v>8</v>
      </c>
      <c r="DE11" s="311">
        <f t="shared" si="54"/>
        <v>6.8</v>
      </c>
      <c r="DF11" s="28" t="str">
        <f t="shared" si="55"/>
        <v>-</v>
      </c>
      <c r="DG11" s="343">
        <f t="shared" si="56"/>
        <v>6.8</v>
      </c>
      <c r="DH11" s="348">
        <f t="shared" si="57"/>
        <v>6.8</v>
      </c>
      <c r="DI11" s="311">
        <v>5</v>
      </c>
      <c r="DJ11" s="351">
        <v>4</v>
      </c>
      <c r="DK11" s="359">
        <v>4</v>
      </c>
      <c r="DL11" s="338" t="str">
        <f t="shared" si="58"/>
        <v>4/4</v>
      </c>
      <c r="DM11" s="311">
        <f t="shared" si="59"/>
        <v>4.5</v>
      </c>
      <c r="DN11" s="28">
        <f t="shared" si="60"/>
        <v>4.5</v>
      </c>
      <c r="DO11" s="343">
        <v>6</v>
      </c>
      <c r="DP11" s="262" t="s">
        <v>432</v>
      </c>
      <c r="DQ11" s="311">
        <v>7</v>
      </c>
      <c r="DR11" s="351">
        <v>4</v>
      </c>
      <c r="DS11" s="351"/>
      <c r="DT11" s="338">
        <f t="shared" si="63"/>
        <v>4</v>
      </c>
      <c r="DU11" s="311">
        <f t="shared" si="64"/>
        <v>5.5</v>
      </c>
      <c r="DV11" s="28" t="str">
        <f t="shared" si="65"/>
        <v>-</v>
      </c>
      <c r="DW11" s="343">
        <f t="shared" si="66"/>
        <v>5.5</v>
      </c>
      <c r="DX11" s="348">
        <f t="shared" si="67"/>
        <v>5.5</v>
      </c>
      <c r="DY11" s="311">
        <v>4</v>
      </c>
      <c r="DZ11" s="351">
        <v>7</v>
      </c>
      <c r="EA11" s="351"/>
      <c r="EB11" s="338">
        <f t="shared" si="68"/>
        <v>7</v>
      </c>
      <c r="EC11" s="311">
        <f t="shared" si="69"/>
        <v>5.5</v>
      </c>
      <c r="ED11" s="28" t="str">
        <f t="shared" si="70"/>
        <v>-</v>
      </c>
      <c r="EE11" s="343">
        <f>MAX(EC11:ED11)</f>
        <v>5.5</v>
      </c>
      <c r="EF11" s="350">
        <f t="shared" si="71"/>
        <v>5.5</v>
      </c>
      <c r="EG11" s="354">
        <f t="shared" si="72"/>
        <v>5.5</v>
      </c>
      <c r="EH11" s="354">
        <f t="shared" si="73"/>
        <v>5.8</v>
      </c>
      <c r="EI11" s="337" t="str">
        <f t="shared" si="74"/>
        <v>TB</v>
      </c>
      <c r="EJ11" s="355">
        <f t="shared" si="75"/>
        <v>5.8</v>
      </c>
      <c r="EK11" s="337" t="str">
        <f t="shared" si="76"/>
        <v>TB</v>
      </c>
      <c r="EL11" s="345">
        <v>6.5</v>
      </c>
      <c r="EM11" s="351">
        <v>3</v>
      </c>
      <c r="EN11" s="351">
        <v>7</v>
      </c>
      <c r="EO11" s="357" t="str">
        <f t="shared" si="77"/>
        <v>3/7</v>
      </c>
      <c r="EP11" s="345">
        <f t="shared" si="78"/>
        <v>4.8</v>
      </c>
      <c r="EQ11" s="147">
        <f t="shared" si="79"/>
        <v>6.8</v>
      </c>
      <c r="ER11" s="343">
        <f>MAX(EP11:EQ11)</f>
        <v>6.8</v>
      </c>
      <c r="ES11" s="350" t="str">
        <f t="shared" si="80"/>
        <v>4.8/6.8</v>
      </c>
      <c r="ET11" s="345">
        <v>6</v>
      </c>
      <c r="EU11" s="351">
        <v>5</v>
      </c>
      <c r="EV11" s="351"/>
      <c r="EW11" s="357">
        <f t="shared" si="81"/>
        <v>5</v>
      </c>
      <c r="EX11" s="345">
        <f t="shared" si="82"/>
        <v>5.5</v>
      </c>
      <c r="EY11" s="147" t="str">
        <f t="shared" si="83"/>
        <v>-</v>
      </c>
      <c r="EZ11" s="343">
        <f>MAX(EX11:EY11)</f>
        <v>5.5</v>
      </c>
      <c r="FA11" s="350">
        <f t="shared" si="84"/>
        <v>5.5</v>
      </c>
      <c r="FB11" s="345">
        <v>6.5</v>
      </c>
      <c r="FC11" s="351">
        <v>4</v>
      </c>
      <c r="FD11" s="351"/>
      <c r="FE11" s="357">
        <f t="shared" si="85"/>
        <v>4</v>
      </c>
      <c r="FF11" s="345">
        <f t="shared" si="86"/>
        <v>5.3</v>
      </c>
      <c r="FG11" s="147" t="str">
        <f t="shared" si="87"/>
        <v>-</v>
      </c>
      <c r="FH11" s="343">
        <f>MAX(FF11:FG11)</f>
        <v>5.3</v>
      </c>
      <c r="FI11" s="350">
        <f t="shared" si="88"/>
        <v>5.3</v>
      </c>
      <c r="FJ11" s="256">
        <v>8</v>
      </c>
      <c r="FK11" s="256"/>
      <c r="FL11" s="256">
        <f t="shared" si="89"/>
        <v>8</v>
      </c>
      <c r="FM11" s="445">
        <f t="shared" si="90"/>
        <v>8</v>
      </c>
      <c r="FN11" s="345">
        <v>6.33</v>
      </c>
      <c r="FO11" s="351">
        <v>4</v>
      </c>
      <c r="FP11" s="351"/>
      <c r="FQ11" s="357">
        <f t="shared" si="91"/>
        <v>4</v>
      </c>
      <c r="FR11" s="345">
        <f t="shared" si="92"/>
        <v>5.2</v>
      </c>
      <c r="FS11" s="147" t="str">
        <f t="shared" si="93"/>
        <v>-</v>
      </c>
      <c r="FT11" s="343">
        <f>MAX(FR11:FS11)</f>
        <v>5.2</v>
      </c>
      <c r="FU11" s="350">
        <f t="shared" si="94"/>
        <v>5.2</v>
      </c>
      <c r="FV11" s="256">
        <v>7</v>
      </c>
      <c r="FW11" s="256"/>
      <c r="FX11" s="256">
        <f t="shared" si="95"/>
        <v>7</v>
      </c>
      <c r="FY11" s="445">
        <f t="shared" si="96"/>
        <v>7</v>
      </c>
      <c r="FZ11" s="345">
        <v>5</v>
      </c>
      <c r="GA11" s="351">
        <v>8</v>
      </c>
      <c r="GB11" s="351"/>
      <c r="GC11" s="357">
        <f t="shared" si="97"/>
        <v>8</v>
      </c>
      <c r="GD11" s="345">
        <f t="shared" si="98"/>
        <v>6.5</v>
      </c>
      <c r="GE11" s="147" t="str">
        <f t="shared" si="99"/>
        <v>-</v>
      </c>
      <c r="GF11" s="343">
        <f>MAX(GD11:GE11)</f>
        <v>6.5</v>
      </c>
      <c r="GG11" s="350">
        <f t="shared" si="100"/>
        <v>6.5</v>
      </c>
      <c r="GH11" s="335">
        <f t="shared" si="101"/>
        <v>6.2</v>
      </c>
      <c r="GI11" s="335">
        <f t="shared" si="102"/>
        <v>6.4</v>
      </c>
      <c r="GJ11" s="337" t="str">
        <f t="shared" si="103"/>
        <v>TBK</v>
      </c>
      <c r="GK11" s="345">
        <v>8.5</v>
      </c>
      <c r="GL11" s="351">
        <v>6</v>
      </c>
      <c r="GM11" s="351"/>
      <c r="GN11" s="357">
        <f t="shared" si="104"/>
        <v>6</v>
      </c>
      <c r="GO11" s="345">
        <f t="shared" si="105"/>
        <v>7.3</v>
      </c>
      <c r="GP11" s="147" t="str">
        <f t="shared" si="106"/>
        <v>-</v>
      </c>
      <c r="GQ11" s="343">
        <f>MAX(GO11:GP11)</f>
        <v>7.3</v>
      </c>
      <c r="GR11" s="350">
        <f t="shared" si="107"/>
        <v>7.3</v>
      </c>
      <c r="GS11" s="345">
        <v>5</v>
      </c>
      <c r="GT11" s="351">
        <v>5</v>
      </c>
      <c r="GU11" s="351"/>
      <c r="GV11" s="357">
        <f t="shared" si="108"/>
        <v>5</v>
      </c>
      <c r="GW11" s="345">
        <f t="shared" si="109"/>
        <v>5</v>
      </c>
      <c r="GX11" s="147" t="str">
        <f t="shared" si="110"/>
        <v>-</v>
      </c>
      <c r="GY11" s="343">
        <f>MAX(GW11:GX11)</f>
        <v>5</v>
      </c>
      <c r="GZ11" s="350">
        <f t="shared" si="111"/>
        <v>5</v>
      </c>
      <c r="HA11" s="345">
        <v>6</v>
      </c>
      <c r="HB11" s="351">
        <v>3</v>
      </c>
      <c r="HC11" s="351">
        <v>6</v>
      </c>
      <c r="HD11" s="357" t="str">
        <f t="shared" si="112"/>
        <v>3/6</v>
      </c>
      <c r="HE11" s="345">
        <f t="shared" si="113"/>
        <v>4.5</v>
      </c>
      <c r="HF11" s="147">
        <f t="shared" si="114"/>
        <v>6</v>
      </c>
      <c r="HG11" s="343">
        <f>MAX(HE11:HF11)</f>
        <v>6</v>
      </c>
      <c r="HH11" s="350" t="str">
        <f t="shared" si="115"/>
        <v>4.5/6</v>
      </c>
      <c r="HI11" s="256">
        <v>6</v>
      </c>
      <c r="HJ11" s="256"/>
      <c r="HK11" s="256">
        <f t="shared" si="116"/>
        <v>6</v>
      </c>
      <c r="HL11" s="445">
        <f t="shared" si="117"/>
        <v>6</v>
      </c>
      <c r="HM11" s="256">
        <v>6</v>
      </c>
      <c r="HN11" s="256"/>
      <c r="HO11" s="256">
        <f t="shared" si="118"/>
        <v>6</v>
      </c>
      <c r="HP11" s="445">
        <f t="shared" si="119"/>
        <v>6</v>
      </c>
      <c r="HQ11" s="336">
        <f t="shared" si="120"/>
        <v>5.8</v>
      </c>
      <c r="HR11" s="336">
        <f t="shared" si="121"/>
        <v>5.9</v>
      </c>
      <c r="HS11" s="337" t="str">
        <f t="shared" si="122"/>
        <v>TB</v>
      </c>
      <c r="HT11" s="443">
        <f t="shared" si="123"/>
        <v>6.2</v>
      </c>
      <c r="HU11" s="286" t="str">
        <f t="shared" si="124"/>
        <v>TBK</v>
      </c>
      <c r="HV11" s="444">
        <f t="shared" si="125"/>
        <v>6</v>
      </c>
      <c r="HW11" s="286" t="str">
        <f t="shared" si="126"/>
        <v>TBK</v>
      </c>
      <c r="HX11" s="619">
        <v>6</v>
      </c>
      <c r="HY11" s="619">
        <v>5</v>
      </c>
      <c r="HZ11" s="619">
        <v>6</v>
      </c>
      <c r="IA11" s="613">
        <f>ROUND(SUM(HX11:HZ11)/3,1)</f>
        <v>5.7</v>
      </c>
      <c r="IB11" s="648">
        <f t="shared" si="127"/>
        <v>5.9</v>
      </c>
      <c r="IC11" s="615" t="str">
        <f t="shared" si="128"/>
        <v>TB</v>
      </c>
    </row>
    <row r="12" spans="1:237" s="17" customFormat="1" ht="15.75" customHeight="1">
      <c r="A12" s="564">
        <v>6</v>
      </c>
      <c r="B12" s="452">
        <v>10</v>
      </c>
      <c r="C12" s="456" t="s">
        <v>80</v>
      </c>
      <c r="D12" s="458" t="s">
        <v>356</v>
      </c>
      <c r="E12" s="459" t="s">
        <v>357</v>
      </c>
      <c r="F12" s="98" t="s">
        <v>66</v>
      </c>
      <c r="G12" s="99" t="s">
        <v>113</v>
      </c>
      <c r="H12" s="99" t="s">
        <v>126</v>
      </c>
      <c r="I12" s="52">
        <v>3</v>
      </c>
      <c r="J12" s="52">
        <v>5</v>
      </c>
      <c r="K12" s="308" t="s">
        <v>227</v>
      </c>
      <c r="L12" s="310">
        <v>5</v>
      </c>
      <c r="M12" s="310"/>
      <c r="N12" s="310">
        <f>L12</f>
        <v>5</v>
      </c>
      <c r="O12" s="338">
        <v>6</v>
      </c>
      <c r="P12" s="338"/>
      <c r="Q12" s="338">
        <f>O12</f>
        <v>6</v>
      </c>
      <c r="R12" s="311">
        <f>ROUND((I12+L12+O12)/3,1)</f>
        <v>4.7</v>
      </c>
      <c r="S12" s="312">
        <v>5.3</v>
      </c>
      <c r="T12" s="339">
        <f>MAX(R12:S12)</f>
        <v>5.3</v>
      </c>
      <c r="U12" s="348" t="str">
        <f>IF(R12&gt;=5,R12,IF(S12&gt;=5,R12&amp;"/"&amp;S12,R12&amp;"/"&amp;S12))</f>
        <v>4.7/5.3</v>
      </c>
      <c r="V12" s="341">
        <v>7.6</v>
      </c>
      <c r="W12" s="342">
        <v>4</v>
      </c>
      <c r="X12" s="342"/>
      <c r="Y12" s="338">
        <f>IF(Z12&gt;=5,W12,IF(AA12&gt;=5,W12&amp;"/"&amp;X12,W12&amp;"/"&amp;X12))</f>
        <v>4</v>
      </c>
      <c r="Z12" s="311">
        <f>ROUND((V12+W12)/2,1)</f>
        <v>5.8</v>
      </c>
      <c r="AA12" s="28" t="str">
        <f>IF(ISNUMBER(X12),ROUND((V12+X12)/2,1),"-")</f>
        <v>-</v>
      </c>
      <c r="AB12" s="343">
        <f>MAX(Z12:AA12)</f>
        <v>5.8</v>
      </c>
      <c r="AC12" s="344">
        <f>IF(Z12&gt;=5,Z12,IF(AA12&gt;=5,Z12&amp;"/"&amp;AA12,Z12&amp;"/"&amp;AA12))</f>
        <v>5.8</v>
      </c>
      <c r="AD12" s="311">
        <v>6</v>
      </c>
      <c r="AE12" s="310">
        <v>7</v>
      </c>
      <c r="AF12" s="338"/>
      <c r="AG12" s="338">
        <f t="shared" si="8"/>
        <v>7</v>
      </c>
      <c r="AH12" s="311">
        <f t="shared" si="9"/>
        <v>6.5</v>
      </c>
      <c r="AI12" s="28" t="str">
        <f>IF(ISNUMBER(AF12),ROUND((AD12+AF12)/2,1),"-")</f>
        <v>-</v>
      </c>
      <c r="AJ12" s="345">
        <f>MAX(AH12:AI12)</f>
        <v>6.5</v>
      </c>
      <c r="AK12" s="346">
        <f>IF(AH12&gt;=5,AH12,IF(AI12&gt;=5,AH12&amp;"/"&amp;AI12,AH12&amp;"/"&amp;AI12))</f>
        <v>6.5</v>
      </c>
      <c r="AL12" s="347">
        <v>5.5</v>
      </c>
      <c r="AM12" s="310">
        <v>5</v>
      </c>
      <c r="AN12" s="338"/>
      <c r="AO12" s="338">
        <f>IF(AP12&gt;=5,AM12,IF(AQ12&gt;=5,AM12&amp;"/"&amp;AN12,AM12&amp;"/"&amp;AN12))</f>
        <v>5</v>
      </c>
      <c r="AP12" s="311">
        <f>ROUND((AL12+AM12)/2,1)</f>
        <v>5.3</v>
      </c>
      <c r="AQ12" s="28" t="str">
        <f>IF(ISNUMBER(AN12),ROUND((AL12+AN12)/2,1),"-")</f>
        <v>-</v>
      </c>
      <c r="AR12" s="343">
        <f>MAX(AP12:AQ12)</f>
        <v>5.3</v>
      </c>
      <c r="AS12" s="344">
        <f>IF(AP12&gt;=5,AP12,IF(AQ12&gt;=5,AP12&amp;"/"&amp;AQ12,AP12&amp;"/"&amp;AQ12))</f>
        <v>5.3</v>
      </c>
      <c r="AT12" s="342">
        <v>7</v>
      </c>
      <c r="AU12" s="342">
        <v>6</v>
      </c>
      <c r="AV12" s="342"/>
      <c r="AW12" s="338">
        <f>IF(AX12&gt;=5,AU12,IF(AY12&gt;=5,AU12&amp;"/"&amp;AV12,AU12&amp;"/"&amp;AV12))</f>
        <v>6</v>
      </c>
      <c r="AX12" s="311">
        <f>ROUND((AT12+AU12)/2,1)</f>
        <v>6.5</v>
      </c>
      <c r="AY12" s="28" t="str">
        <f>IF(ISNUMBER(AV12),ROUND((AT12+AV12)/2,1),"-")</f>
        <v>-</v>
      </c>
      <c r="AZ12" s="343">
        <f>MAX(AX12:AY12)</f>
        <v>6.5</v>
      </c>
      <c r="BA12" s="344">
        <f>IF(AX12&gt;=5,AX12,IF(AY12&gt;=5,AX12&amp;"/"&amp;AY12,AX12&amp;"/"&amp;AY12))</f>
        <v>6.5</v>
      </c>
      <c r="BB12" s="311">
        <v>7.5</v>
      </c>
      <c r="BC12" s="310">
        <v>5</v>
      </c>
      <c r="BD12" s="338"/>
      <c r="BE12" s="338">
        <f t="shared" si="23"/>
        <v>5</v>
      </c>
      <c r="BF12" s="311">
        <f>ROUND((BB12+BC12)/2,1)</f>
        <v>6.3</v>
      </c>
      <c r="BG12" s="28" t="str">
        <f t="shared" si="25"/>
        <v>-</v>
      </c>
      <c r="BH12" s="343">
        <f>MAX(BF12:BG12)</f>
        <v>6.3</v>
      </c>
      <c r="BI12" s="344">
        <f t="shared" si="27"/>
        <v>6.3</v>
      </c>
      <c r="BJ12" s="311">
        <v>6</v>
      </c>
      <c r="BK12" s="310">
        <v>3</v>
      </c>
      <c r="BL12" s="358">
        <v>5</v>
      </c>
      <c r="BM12" s="338" t="str">
        <f>IF(BN12&gt;=5,BK12,IF(BO12&gt;=5,BK12&amp;"/"&amp;BL12,BK12&amp;"/"&amp;BL12))</f>
        <v>3/5</v>
      </c>
      <c r="BN12" s="311">
        <f>ROUND((BJ12+BK12)/2,1)</f>
        <v>4.5</v>
      </c>
      <c r="BO12" s="28">
        <f>IF(ISNUMBER(BL12),ROUND((BJ12+BL12)/2,1),"-")</f>
        <v>5.5</v>
      </c>
      <c r="BP12" s="343">
        <f>MAX(BN12:BO12)</f>
        <v>5.5</v>
      </c>
      <c r="BQ12" s="353" t="str">
        <f>IF(BN12&gt;=5,BN12,IF(BO12&gt;=5,BN12&amp;"/"&amp;BO12,BN12&amp;"/"&amp;BO12))</f>
        <v>4.5/5.5</v>
      </c>
      <c r="BR12" s="466">
        <f>ROUND((R12*$T$4+Z12*$AB$4+AH12*$AJ$4+AP12*$AR$4+AX12*$AZ$4+BF12*$BH$4+BN12*$BP$4)/$BS$4,1)</f>
        <v>5.7</v>
      </c>
      <c r="BS12" s="467">
        <f>ROUND((T12*$T$4+AB12*$AB$4+AJ12*$AJ$4+AR12*$AR$4+AZ12*$AZ$4+BH12*$BH$4+BP12*$BP$4)/$BS$4,1)</f>
        <v>5.9</v>
      </c>
      <c r="BT12" s="337" t="str">
        <f>IF(BS12&lt;4,"Kém",IF(BS12&lt;5,"Yếu",IF(BS12&lt;6,"TB",IF(BS12&lt;7,"TBK",IF(BS12&lt;8,"Khá",IF(BS12&lt;9,"Giỏi","XS"))))))</f>
        <v>TB</v>
      </c>
      <c r="BU12" s="311">
        <v>7.2</v>
      </c>
      <c r="BV12" s="310">
        <v>7</v>
      </c>
      <c r="BW12" s="270"/>
      <c r="BX12" s="338">
        <f>IF(BY12&gt;=5,BV12,IF(BZ12&gt;=5,BV12&amp;"/"&amp;BW12,BV12&amp;"/"&amp;BW12))</f>
        <v>7</v>
      </c>
      <c r="BY12" s="311">
        <f>ROUND((BU12+BV12)/2,1)</f>
        <v>7.1</v>
      </c>
      <c r="BZ12" s="28" t="str">
        <f>IF(ISNUMBER(BW12),ROUND((BU12+BW12)/2,1),"-")</f>
        <v>-</v>
      </c>
      <c r="CA12" s="343">
        <f>MAX(BY12:BZ12)</f>
        <v>7.1</v>
      </c>
      <c r="CB12" s="344">
        <f>IF(BY12&gt;=5,BY12,IF(BZ12&gt;=5,BY12&amp;"/"&amp;BZ12,BY12&amp;"/"&amp;BZ12))</f>
        <v>7.1</v>
      </c>
      <c r="CC12" s="311">
        <v>8</v>
      </c>
      <c r="CD12" s="351">
        <v>7</v>
      </c>
      <c r="CE12" s="351"/>
      <c r="CF12" s="338">
        <f>IF(CG12&gt;=5,CD12,IF(CH12&gt;=5,CD12&amp;"/"&amp;CE12,CD12&amp;"/"&amp;CE12))</f>
        <v>7</v>
      </c>
      <c r="CG12" s="311">
        <f>ROUND((CC12+CD12)/2,1)</f>
        <v>7.5</v>
      </c>
      <c r="CH12" s="28" t="str">
        <f>IF(ISNUMBER(CE12),ROUND((CC12+CE12)/2,1),"-")</f>
        <v>-</v>
      </c>
      <c r="CI12" s="343">
        <f>MAX(CG12:CH12)</f>
        <v>7.5</v>
      </c>
      <c r="CJ12" s="353">
        <f>IF(CG12&gt;=5,CG12,IF(CH12&gt;=5,CG12&amp;"/"&amp;CH12,CG12&amp;"/"&amp;CH12))</f>
        <v>7.5</v>
      </c>
      <c r="CK12" s="311">
        <v>7</v>
      </c>
      <c r="CL12" s="351">
        <v>6</v>
      </c>
      <c r="CM12" s="351"/>
      <c r="CN12" s="338">
        <f>IF(CO12&gt;=5,CL12,IF(CP12&gt;=5,CL12&amp;"/"&amp;CM12,CL12&amp;"/"&amp;CM12))</f>
        <v>6</v>
      </c>
      <c r="CO12" s="311">
        <f>ROUND((CK12+CL12)/2,1)</f>
        <v>6.5</v>
      </c>
      <c r="CP12" s="28" t="str">
        <f>IF(ISNUMBER(CM12),ROUND((CK12+CM12)/2,1),"-")</f>
        <v>-</v>
      </c>
      <c r="CQ12" s="343">
        <f>MAX(CO12:CP12)</f>
        <v>6.5</v>
      </c>
      <c r="CR12" s="348">
        <f>IF(CO12&gt;=5,CO12,IF(CP12&gt;=5,CO12&amp;"/"&amp;CP12,CO12&amp;"/"&amp;CP12))</f>
        <v>6.5</v>
      </c>
      <c r="CS12" s="311">
        <v>7.3</v>
      </c>
      <c r="CT12" s="351">
        <v>7</v>
      </c>
      <c r="CU12" s="351"/>
      <c r="CV12" s="338">
        <f>IF(CW12&gt;=5,CT12,IF(CX12&gt;=5,CT12&amp;"/"&amp;CU12,CT12&amp;"/"&amp;CU12))</f>
        <v>7</v>
      </c>
      <c r="CW12" s="311">
        <f>ROUND((CS12+CT12)/2,1)</f>
        <v>7.2</v>
      </c>
      <c r="CX12" s="28" t="str">
        <f>IF(ISNUMBER(CU12),ROUND((CS12+CU12)/2,1),"-")</f>
        <v>-</v>
      </c>
      <c r="CY12" s="343">
        <f>MAX(CW12:CX12)</f>
        <v>7.2</v>
      </c>
      <c r="CZ12" s="348">
        <f>IF(CW12&gt;=5,CW12,IF(CX12&gt;=5,CW12&amp;"/"&amp;CX12,CW12&amp;"/"&amp;CX12))</f>
        <v>7.2</v>
      </c>
      <c r="DA12" s="311">
        <v>7.6</v>
      </c>
      <c r="DB12" s="351">
        <v>8</v>
      </c>
      <c r="DC12" s="351"/>
      <c r="DD12" s="338">
        <f>IF(DE12&gt;=5,DB12,IF(DF12&gt;=5,DB12&amp;"/"&amp;DC12,DB12&amp;"/"&amp;DC12))</f>
        <v>8</v>
      </c>
      <c r="DE12" s="311">
        <f>ROUND((DA12+DB12)/2,1)</f>
        <v>7.8</v>
      </c>
      <c r="DF12" s="28" t="str">
        <f>IF(ISNUMBER(DC12),ROUND((DA12+DC12)/2,1),"-")</f>
        <v>-</v>
      </c>
      <c r="DG12" s="343">
        <f>MAX(DE12:DF12)</f>
        <v>7.8</v>
      </c>
      <c r="DH12" s="348">
        <f>IF(DE12&gt;=5,DE12,IF(DF12&gt;=5,DE12&amp;"/"&amp;DF12,DE12&amp;"/"&amp;DF12))</f>
        <v>7.8</v>
      </c>
      <c r="DI12" s="311">
        <v>6.5</v>
      </c>
      <c r="DJ12" s="351">
        <v>8</v>
      </c>
      <c r="DK12" s="359"/>
      <c r="DL12" s="338">
        <f>IF(DM12&gt;=5,DJ12,IF(DN12&gt;=5,DJ12&amp;"/"&amp;DK12,DJ12&amp;"/"&amp;DK12))</f>
        <v>8</v>
      </c>
      <c r="DM12" s="311">
        <f>ROUND((DI12+DJ12)/2,1)</f>
        <v>7.3</v>
      </c>
      <c r="DN12" s="28" t="str">
        <f>IF(ISNUMBER(DK12),ROUND((DI12+DK12)/2,1),"-")</f>
        <v>-</v>
      </c>
      <c r="DO12" s="343">
        <f>MAX(DM12:DN12)</f>
        <v>7.3</v>
      </c>
      <c r="DP12" s="348">
        <f>IF(DM12&gt;=5,DM12,IF(DN12&gt;=5,DM12&amp;"/"&amp;DN12,DM12&amp;"/"&amp;DN12))</f>
        <v>7.3</v>
      </c>
      <c r="DQ12" s="311">
        <v>8.5</v>
      </c>
      <c r="DR12" s="351">
        <v>6</v>
      </c>
      <c r="DS12" s="351"/>
      <c r="DT12" s="338">
        <f>IF(DU12&gt;=5,DR12,IF(DV12&gt;=5,DR12&amp;"/"&amp;DS12,DR12&amp;"/"&amp;DS12))</f>
        <v>6</v>
      </c>
      <c r="DU12" s="311">
        <f>ROUND((DQ12+DR12)/2,1)</f>
        <v>7.3</v>
      </c>
      <c r="DV12" s="28" t="str">
        <f>IF(ISNUMBER(DS12),ROUND((DQ12+DS12)/2,1),"-")</f>
        <v>-</v>
      </c>
      <c r="DW12" s="343">
        <f>MAX(DU12:DV12)</f>
        <v>7.3</v>
      </c>
      <c r="DX12" s="348">
        <f>IF(DU12&gt;=5,DU12,IF(DV12&gt;=5,DU12&amp;"/"&amp;DV12,DU12&amp;"/"&amp;DV12))</f>
        <v>7.3</v>
      </c>
      <c r="DY12" s="311">
        <v>5.7</v>
      </c>
      <c r="DZ12" s="351">
        <v>7</v>
      </c>
      <c r="EA12" s="351"/>
      <c r="EB12" s="338">
        <f>IF(EC12&gt;=5,DZ12,IF(ED12&gt;=5,DZ12&amp;"/"&amp;EA12,DZ12&amp;"/"&amp;EA12))</f>
        <v>7</v>
      </c>
      <c r="EC12" s="311">
        <f>ROUND((DY12+DZ12)/2,1)</f>
        <v>6.4</v>
      </c>
      <c r="ED12" s="28" t="str">
        <f>IF(ISNUMBER(EA12),ROUND((DY12+EA12)/2,1),"-")</f>
        <v>-</v>
      </c>
      <c r="EE12" s="343">
        <f>MAX(EC12:ED12)</f>
        <v>6.4</v>
      </c>
      <c r="EF12" s="350">
        <f>IF(EC12&gt;=5,EC12,IF(ED12&gt;=5,EC12&amp;"/"&amp;ED12,EC12&amp;"/"&amp;ED12))</f>
        <v>6.4</v>
      </c>
      <c r="EG12" s="354">
        <f>ROUND((BY12*$CA$4+CG12*$CI$4+CO12*$CQ$4+CW12*$CY$4+DE12*$DG$4+DM12*$DO$4+DU12*$DW$4+EC12*$EE$4)/$EH$4,1)</f>
        <v>7.1</v>
      </c>
      <c r="EH12" s="354">
        <f>ROUND((CA12*$CA$4+CI12*$CI$4+CQ12*$CQ$4+CY12*$CY$4+DG12*$DG$4+DO12*$DO$4+DW12*$DW$4+EE12*$EE$4)/$EH$4,1)</f>
        <v>7.1</v>
      </c>
      <c r="EI12" s="337" t="str">
        <f>IF(EH12&lt;4,"Kém",IF(EH12&lt;5,"Yếu",IF(EH12&lt;6,"TB",IF(EH12&lt;7,"TBK",IF(EH12&lt;8,"Khá",IF(EH12&lt;9,"Giỏi","XS"))))))</f>
        <v>Khá</v>
      </c>
      <c r="EJ12" s="355">
        <f>ROUND((BS12*$BS$4+EH12*$EH$4)/$EJ$4,1)</f>
        <v>6.6</v>
      </c>
      <c r="EK12" s="337" t="str">
        <f>IF(EJ12&lt;4,"Kém",IF(EJ12&lt;5,"Yếu",IF(EJ12&lt;6,"TB",IF(EJ12&lt;7,"TBK",IF(EJ12&lt;8,"Khá",IF(EJ12&lt;9,"Giỏi","XS"))))))</f>
        <v>TBK</v>
      </c>
      <c r="EL12" s="345">
        <v>8</v>
      </c>
      <c r="EM12" s="351">
        <v>1</v>
      </c>
      <c r="EN12" s="351">
        <v>7</v>
      </c>
      <c r="EO12" s="357" t="str">
        <f>IF(EP12&gt;=5,EM12,IF(EQ12&gt;=5,EM12&amp;"/"&amp;EN12,EM12&amp;"/"&amp;EN12))</f>
        <v>1/7</v>
      </c>
      <c r="EP12" s="345">
        <f>ROUND((EL12+EM12)/2,1)</f>
        <v>4.5</v>
      </c>
      <c r="EQ12" s="147">
        <f>IF(ISNUMBER(EN12),ROUND((EL12+EN12)/2,1),"-")</f>
        <v>7.5</v>
      </c>
      <c r="ER12" s="343">
        <f>MAX(EP12:EQ12)</f>
        <v>7.5</v>
      </c>
      <c r="ES12" s="350" t="str">
        <f>IF(EP12&gt;=5,EP12,IF(EQ12&gt;=5,EP12&amp;"/"&amp;EQ12,EP12&amp;"/"&amp;EQ12))</f>
        <v>4.5/7.5</v>
      </c>
      <c r="ET12" s="345">
        <v>7.5</v>
      </c>
      <c r="EU12" s="351">
        <v>4</v>
      </c>
      <c r="EV12" s="351"/>
      <c r="EW12" s="357">
        <f>IF(EX12&gt;=5,EU12,IF(EY12&gt;=5,EU12&amp;"/"&amp;EV12,EU12&amp;"/"&amp;EV12))</f>
        <v>4</v>
      </c>
      <c r="EX12" s="345">
        <f>ROUND((ET12+EU12)/2,1)</f>
        <v>5.8</v>
      </c>
      <c r="EY12" s="147" t="str">
        <f>IF(ISNUMBER(EV12),ROUND((ET12+EV12)/2,1),"-")</f>
        <v>-</v>
      </c>
      <c r="EZ12" s="343">
        <f>MAX(EX12:EY12)</f>
        <v>5.8</v>
      </c>
      <c r="FA12" s="350">
        <f>IF(EX12&gt;=5,EX12,IF(EY12&gt;=5,EX12&amp;"/"&amp;EY12,EX12&amp;"/"&amp;EY12))</f>
        <v>5.8</v>
      </c>
      <c r="FB12" s="345">
        <v>8</v>
      </c>
      <c r="FC12" s="351">
        <v>4</v>
      </c>
      <c r="FD12" s="351"/>
      <c r="FE12" s="357">
        <f>IF(FF12&gt;=5,FC12,IF(FG12&gt;=5,FC12&amp;"/"&amp;FD12,FC12&amp;"/"&amp;FD12))</f>
        <v>4</v>
      </c>
      <c r="FF12" s="345">
        <f>ROUND((FB12+FC12)/2,1)</f>
        <v>6</v>
      </c>
      <c r="FG12" s="147" t="str">
        <f>IF(ISNUMBER(FD12),ROUND((FB12+FD12)/2,1),"-")</f>
        <v>-</v>
      </c>
      <c r="FH12" s="343">
        <f>MAX(FF12:FG12)</f>
        <v>6</v>
      </c>
      <c r="FI12" s="350">
        <f>IF(FF12&gt;=5,FF12,IF(FG12&gt;=5,FF12&amp;"/"&amp;FG12,FF12&amp;"/"&amp;FG12))</f>
        <v>6</v>
      </c>
      <c r="FJ12" s="256">
        <v>6</v>
      </c>
      <c r="FK12" s="256"/>
      <c r="FL12" s="256">
        <f>MAX(FJ12:FK12)</f>
        <v>6</v>
      </c>
      <c r="FM12" s="445">
        <f>IF(FJ12&gt;=5,FJ12,IF(FK12&gt;=5,FJ12&amp;"/"&amp;FK12,FJ12&amp;"/"&amp;FK12))</f>
        <v>6</v>
      </c>
      <c r="FN12" s="345">
        <v>5.67</v>
      </c>
      <c r="FO12" s="351">
        <v>4</v>
      </c>
      <c r="FP12" s="351">
        <v>3</v>
      </c>
      <c r="FQ12" s="357" t="str">
        <f>IF(FR12&gt;=5,FO12,IF(FS12&gt;=5,FO12&amp;"/"&amp;FP12,FO12&amp;"/"&amp;FP12))</f>
        <v>4/3</v>
      </c>
      <c r="FR12" s="345">
        <f>ROUND((FN12+FO12)/2,1)</f>
        <v>4.8</v>
      </c>
      <c r="FS12" s="147">
        <f>IF(ISNUMBER(FP12),ROUND((FN12+FP12)/2,1),"-")</f>
        <v>4.3</v>
      </c>
      <c r="FT12" s="343">
        <v>6.2</v>
      </c>
      <c r="FU12" s="262" t="s">
        <v>468</v>
      </c>
      <c r="FV12" s="256">
        <v>7</v>
      </c>
      <c r="FW12" s="256"/>
      <c r="FX12" s="256">
        <f>MAX(FV12:FW12)</f>
        <v>7</v>
      </c>
      <c r="FY12" s="445">
        <f>IF(FV12&gt;=5,FV12,IF(FW12&gt;=5,FV12&amp;"/"&amp;FW12,FV12&amp;"/"&amp;FW12))</f>
        <v>7</v>
      </c>
      <c r="FZ12" s="345">
        <v>6</v>
      </c>
      <c r="GA12" s="351">
        <v>8</v>
      </c>
      <c r="GB12" s="351"/>
      <c r="GC12" s="357">
        <f>IF(GD12&gt;=5,GA12,IF(GE12&gt;=5,GA12&amp;"/"&amp;GB12,GA12&amp;"/"&amp;GB12))</f>
        <v>8</v>
      </c>
      <c r="GD12" s="345">
        <f>ROUND((FZ12+GA12)/2,1)</f>
        <v>7</v>
      </c>
      <c r="GE12" s="147" t="str">
        <f>IF(ISNUMBER(GB12),ROUND((FZ12+GB12)/2,1),"-")</f>
        <v>-</v>
      </c>
      <c r="GF12" s="343">
        <f>MAX(GD12:GE12)</f>
        <v>7</v>
      </c>
      <c r="GG12" s="350">
        <f>IF(GD12&gt;=5,GD12,IF(GE12&gt;=5,GD12&amp;"/"&amp;GE12,GD12&amp;"/"&amp;GE12))</f>
        <v>7</v>
      </c>
      <c r="GH12" s="335">
        <f>ROUND((EP12*$ER$4+EX12*$EZ$4+FF12*$FH$4+FJ12*$FL$4+FR12*$FT$4+FV12*$FX$4+GD12*$GF$4)/$GI$4,1)</f>
        <v>5.8</v>
      </c>
      <c r="GI12" s="335">
        <f>ROUND((ER12*$ER$4+EZ12*$EZ$4+FH12*$FH$4+FL12*$FL$4+FT12*$FT$4+FX12*$FX$4+GF12*$GF$4)/$GI$4,1)</f>
        <v>6.5</v>
      </c>
      <c r="GJ12" s="337" t="str">
        <f>IF(GI12&lt;4,"Kém",IF(GI12&lt;5,"Yếu",IF(GI12&lt;6,"TB",IF(GI12&lt;7,"TBK",IF(GI12&lt;8,"Khá",IF(GI12&lt;9,"Giỏi","XS"))))))</f>
        <v>TBK</v>
      </c>
      <c r="GK12" s="345">
        <v>7.5</v>
      </c>
      <c r="GL12" s="351">
        <v>7</v>
      </c>
      <c r="GM12" s="351"/>
      <c r="GN12" s="357">
        <f>IF(GO12&gt;=5,GL12,IF(GP12&gt;=5,GL12&amp;"/"&amp;GM12,GL12&amp;"/"&amp;GM12))</f>
        <v>7</v>
      </c>
      <c r="GO12" s="345">
        <f>ROUND((GK12+GL12)/2,1)</f>
        <v>7.3</v>
      </c>
      <c r="GP12" s="147" t="str">
        <f>IF(ISNUMBER(GM12),ROUND((GK12+GM12)/2,1),"-")</f>
        <v>-</v>
      </c>
      <c r="GQ12" s="343">
        <f>MAX(GO12:GP12)</f>
        <v>7.3</v>
      </c>
      <c r="GR12" s="350">
        <f>IF(GO12&gt;=5,GO12,IF(GP12&gt;=5,GO12&amp;"/"&amp;GP12,GO12&amp;"/"&amp;GP12))</f>
        <v>7.3</v>
      </c>
      <c r="GS12" s="345">
        <v>6</v>
      </c>
      <c r="GT12" s="351">
        <v>6</v>
      </c>
      <c r="GU12" s="351"/>
      <c r="GV12" s="357">
        <f>IF(GW12&gt;=5,GT12,IF(GX12&gt;=5,GT12&amp;"/"&amp;GU12,GT12&amp;"/"&amp;GU12))</f>
        <v>6</v>
      </c>
      <c r="GW12" s="345">
        <f>ROUND((GS12+GT12)/2,1)</f>
        <v>6</v>
      </c>
      <c r="GX12" s="147" t="str">
        <f>IF(ISNUMBER(GU12),ROUND((GS12+GU12)/2,1),"-")</f>
        <v>-</v>
      </c>
      <c r="GY12" s="343">
        <f>MAX(GW12:GX12)</f>
        <v>6</v>
      </c>
      <c r="GZ12" s="350">
        <f>IF(GW12&gt;=5,GW12,IF(GX12&gt;=5,GW12&amp;"/"&amp;GX12,GW12&amp;"/"&amp;GX12))</f>
        <v>6</v>
      </c>
      <c r="HA12" s="345">
        <v>6.5</v>
      </c>
      <c r="HB12" s="351">
        <v>5</v>
      </c>
      <c r="HC12" s="351"/>
      <c r="HD12" s="357">
        <f>IF(HE12&gt;=5,HB12,IF(HF12&gt;=5,HB12&amp;"/"&amp;HC12,HB12&amp;"/"&amp;HC12))</f>
        <v>5</v>
      </c>
      <c r="HE12" s="345">
        <f>ROUND((HA12+HB12)/2,1)</f>
        <v>5.8</v>
      </c>
      <c r="HF12" s="147" t="str">
        <f>IF(ISNUMBER(HC12),ROUND((HA12+HC12)/2,1),"-")</f>
        <v>-</v>
      </c>
      <c r="HG12" s="343">
        <f>MAX(HE12:HF12)</f>
        <v>5.8</v>
      </c>
      <c r="HH12" s="350">
        <f>IF(HE12&gt;=5,HE12,IF(HF12&gt;=5,HE12&amp;"/"&amp;HF12,HE12&amp;"/"&amp;HF12))</f>
        <v>5.8</v>
      </c>
      <c r="HI12" s="256">
        <v>7</v>
      </c>
      <c r="HJ12" s="256"/>
      <c r="HK12" s="256">
        <f>MAX(HI12:HJ12)</f>
        <v>7</v>
      </c>
      <c r="HL12" s="445">
        <f>IF(HI12&gt;=5,HI12,IF(HJ12&gt;=5,HI12&amp;"/"&amp;HJ12,HI12&amp;"/"&amp;HJ12))</f>
        <v>7</v>
      </c>
      <c r="HM12" s="256">
        <v>7</v>
      </c>
      <c r="HN12" s="256"/>
      <c r="HO12" s="256">
        <f>MAX(HM12:HN12)</f>
        <v>7</v>
      </c>
      <c r="HP12" s="445">
        <f>IF(HM12&gt;=5,HM12,IF(HN12&gt;=5,HM12&amp;"/"&amp;HN12,HM12&amp;"/"&amp;HN12))</f>
        <v>7</v>
      </c>
      <c r="HQ12" s="336">
        <f>ROUND((GO12*$GQ$4+GW12*$GY$4+HE12*$HG$4+HI12*$HK$4+HM12*$HO$4)/$HR$4,1)</f>
        <v>6.7</v>
      </c>
      <c r="HR12" s="336">
        <f>ROUND((GQ12*$GQ$4+GY12*$GY$4+HG12*$HG$4+HK12*$HK$4+HO12*$HO$4)/$HR$4,1)</f>
        <v>6.7</v>
      </c>
      <c r="HS12" s="337" t="str">
        <f>IF(HR12&lt;4,"Kém",IF(HR12&lt;5,"Yếu",IF(HR12&lt;6,"TB",IF(HR12&lt;7,"TBK",IF(HR12&lt;8,"Khá",IF(HR12&lt;9,"Giỏi","XS"))))))</f>
        <v>TBK</v>
      </c>
      <c r="HT12" s="443">
        <f>ROUND((HR12*$HR$4+GI12*$GI$4)/$HT$4,1)</f>
        <v>6.6</v>
      </c>
      <c r="HU12" s="286" t="str">
        <f>IF(HT12&lt;4,"Kém",IF(HT12&lt;5,"Yếu",IF(HT12&lt;6,"TB",IF(HT12&lt;7,"TBK",IF(HT12&lt;8,"Khá",IF(HT12&lt;9,"Giỏi","XS"))))))</f>
        <v>TBK</v>
      </c>
      <c r="HV12" s="444">
        <f>ROUND((HT12*$HT$4+EJ12*$EJ$4)/$HV$4,1)</f>
        <v>6.6</v>
      </c>
      <c r="HW12" s="286" t="str">
        <f>IF(HV12&lt;4,"Kém",IF(HV12&lt;5,"Yếu",IF(HV12&lt;6,"TB",IF(HV12&lt;7,"TBK",IF(HV12&lt;8,"Khá",IF(HV12&lt;9,"Giỏi","XS"))))))</f>
        <v>TBK</v>
      </c>
      <c r="HX12" s="619">
        <v>6</v>
      </c>
      <c r="HY12" s="619">
        <v>5</v>
      </c>
      <c r="HZ12" s="619">
        <v>6.5</v>
      </c>
      <c r="IA12" s="613">
        <f>ROUND(SUM(HX12:HZ12)/3,1)</f>
        <v>5.8</v>
      </c>
      <c r="IB12" s="648">
        <f>ROUND((HV12+IA12)/2,1)</f>
        <v>6.2</v>
      </c>
      <c r="IC12" s="615" t="str">
        <f>IF(IB12&lt;4,"Kém",IF(IB12&lt;5,"Yếu",IF(IB12&lt;6,"TB",IF(IB12&lt;7,"TBK",IF(IB12&lt;8,"Khá",IF(IB12&lt;9,"Giỏi","XS"))))))</f>
        <v>TBK</v>
      </c>
    </row>
    <row r="13" spans="1:237" s="17" customFormat="1" ht="15.75" customHeight="1">
      <c r="A13" s="564">
        <v>7</v>
      </c>
      <c r="B13" s="452">
        <v>12</v>
      </c>
      <c r="C13" s="456" t="s">
        <v>82</v>
      </c>
      <c r="D13" s="458" t="s">
        <v>360</v>
      </c>
      <c r="E13" s="459" t="s">
        <v>95</v>
      </c>
      <c r="F13" s="98" t="s">
        <v>96</v>
      </c>
      <c r="G13" s="99" t="s">
        <v>115</v>
      </c>
      <c r="H13" s="99" t="s">
        <v>125</v>
      </c>
      <c r="I13" s="52">
        <v>5</v>
      </c>
      <c r="J13" s="52"/>
      <c r="K13" s="310">
        <f>I13</f>
        <v>5</v>
      </c>
      <c r="L13" s="310">
        <v>6</v>
      </c>
      <c r="M13" s="310"/>
      <c r="N13" s="310">
        <f t="shared" si="129"/>
        <v>6</v>
      </c>
      <c r="O13" s="338">
        <v>8</v>
      </c>
      <c r="P13" s="338"/>
      <c r="Q13" s="338">
        <f t="shared" si="0"/>
        <v>8</v>
      </c>
      <c r="R13" s="311">
        <f t="shared" si="1"/>
        <v>6.3</v>
      </c>
      <c r="S13" s="312" t="str">
        <f>IF(ISNUMBER(#REF!),#REF!,"-")</f>
        <v>-</v>
      </c>
      <c r="T13" s="339">
        <f t="shared" si="2"/>
        <v>6.3</v>
      </c>
      <c r="U13" s="348">
        <f>IF(R13&gt;=5,R13,IF(S13&gt;=5,R13&amp;"/"&amp;S13,R13&amp;"/"&amp;S13))</f>
        <v>6.3</v>
      </c>
      <c r="V13" s="341">
        <v>7.8</v>
      </c>
      <c r="W13" s="342">
        <v>4</v>
      </c>
      <c r="X13" s="342"/>
      <c r="Y13" s="338">
        <f t="shared" si="3"/>
        <v>4</v>
      </c>
      <c r="Z13" s="311">
        <f t="shared" si="4"/>
        <v>5.9</v>
      </c>
      <c r="AA13" s="28" t="str">
        <f t="shared" si="5"/>
        <v>-</v>
      </c>
      <c r="AB13" s="343">
        <f t="shared" si="6"/>
        <v>5.9</v>
      </c>
      <c r="AC13" s="344">
        <f t="shared" si="7"/>
        <v>5.9</v>
      </c>
      <c r="AD13" s="311">
        <v>6.3</v>
      </c>
      <c r="AE13" s="310">
        <v>6</v>
      </c>
      <c r="AF13" s="338"/>
      <c r="AG13" s="338">
        <f aca="true" t="shared" si="130" ref="AG13:AG23">IF(AH13&gt;=5,AE13,IF(AI13&gt;=5,AE13&amp;"/"&amp;AF13,AE13&amp;"/"&amp;AF13))</f>
        <v>6</v>
      </c>
      <c r="AH13" s="311">
        <f aca="true" t="shared" si="131" ref="AH13:AH23">ROUND((AD13+AE13)/2,1)</f>
        <v>6.2</v>
      </c>
      <c r="AI13" s="28" t="str">
        <f t="shared" si="10"/>
        <v>-</v>
      </c>
      <c r="AJ13" s="345">
        <f t="shared" si="11"/>
        <v>6.2</v>
      </c>
      <c r="AK13" s="346">
        <f t="shared" si="12"/>
        <v>6.2</v>
      </c>
      <c r="AL13" s="347">
        <v>6.5</v>
      </c>
      <c r="AM13" s="310">
        <v>5</v>
      </c>
      <c r="AN13" s="338"/>
      <c r="AO13" s="338">
        <f t="shared" si="13"/>
        <v>5</v>
      </c>
      <c r="AP13" s="311">
        <f t="shared" si="14"/>
        <v>5.8</v>
      </c>
      <c r="AQ13" s="28" t="str">
        <f t="shared" si="15"/>
        <v>-</v>
      </c>
      <c r="AR13" s="343">
        <f t="shared" si="16"/>
        <v>5.8</v>
      </c>
      <c r="AS13" s="344">
        <f t="shared" si="17"/>
        <v>5.8</v>
      </c>
      <c r="AT13" s="342">
        <v>7.5</v>
      </c>
      <c r="AU13" s="342">
        <v>5</v>
      </c>
      <c r="AV13" s="342"/>
      <c r="AW13" s="338">
        <f t="shared" si="18"/>
        <v>5</v>
      </c>
      <c r="AX13" s="311">
        <f t="shared" si="19"/>
        <v>6.3</v>
      </c>
      <c r="AY13" s="28" t="str">
        <f t="shared" si="20"/>
        <v>-</v>
      </c>
      <c r="AZ13" s="343">
        <f t="shared" si="21"/>
        <v>6.3</v>
      </c>
      <c r="BA13" s="344">
        <f t="shared" si="22"/>
        <v>6.3</v>
      </c>
      <c r="BB13" s="311">
        <v>7</v>
      </c>
      <c r="BC13" s="310">
        <v>5</v>
      </c>
      <c r="BD13" s="338"/>
      <c r="BE13" s="338">
        <f t="shared" si="23"/>
        <v>5</v>
      </c>
      <c r="BF13" s="311">
        <f t="shared" si="24"/>
        <v>6</v>
      </c>
      <c r="BG13" s="28" t="str">
        <f t="shared" si="25"/>
        <v>-</v>
      </c>
      <c r="BH13" s="343">
        <f t="shared" si="26"/>
        <v>6</v>
      </c>
      <c r="BI13" s="344">
        <f t="shared" si="27"/>
        <v>6</v>
      </c>
      <c r="BJ13" s="311">
        <v>6</v>
      </c>
      <c r="BK13" s="310">
        <v>5</v>
      </c>
      <c r="BL13" s="358"/>
      <c r="BM13" s="338">
        <f aca="true" t="shared" si="132" ref="BM13:BM27">IF(BN13&gt;=5,BK13,IF(BO13&gt;=5,BK13&amp;"/"&amp;BL13,BK13&amp;"/"&amp;BL13))</f>
        <v>5</v>
      </c>
      <c r="BN13" s="311">
        <f t="shared" si="28"/>
        <v>5.5</v>
      </c>
      <c r="BO13" s="28" t="str">
        <f t="shared" si="29"/>
        <v>-</v>
      </c>
      <c r="BP13" s="343">
        <f aca="true" t="shared" si="133" ref="BP13:BP27">MAX(BN13:BO13)</f>
        <v>5.5</v>
      </c>
      <c r="BQ13" s="353">
        <f aca="true" t="shared" si="134" ref="BQ13:BQ27">IF(BN13&gt;=5,BN13,IF(BO13&gt;=5,BN13&amp;"/"&amp;BO13,BN13&amp;"/"&amp;BO13))</f>
        <v>5.5</v>
      </c>
      <c r="BR13" s="466">
        <f t="shared" si="30"/>
        <v>6</v>
      </c>
      <c r="BS13" s="467">
        <f t="shared" si="31"/>
        <v>6</v>
      </c>
      <c r="BT13" s="337" t="str">
        <f t="shared" si="32"/>
        <v>TBK</v>
      </c>
      <c r="BU13" s="311">
        <v>5.4</v>
      </c>
      <c r="BV13" s="310">
        <v>8</v>
      </c>
      <c r="BW13" s="270"/>
      <c r="BX13" s="338">
        <f t="shared" si="33"/>
        <v>8</v>
      </c>
      <c r="BY13" s="311">
        <f t="shared" si="34"/>
        <v>6.7</v>
      </c>
      <c r="BZ13" s="28" t="str">
        <f t="shared" si="35"/>
        <v>-</v>
      </c>
      <c r="CA13" s="343">
        <f t="shared" si="36"/>
        <v>6.7</v>
      </c>
      <c r="CB13" s="344">
        <f t="shared" si="37"/>
        <v>6.7</v>
      </c>
      <c r="CC13" s="311">
        <v>7</v>
      </c>
      <c r="CD13" s="351">
        <v>1</v>
      </c>
      <c r="CE13" s="351">
        <v>4</v>
      </c>
      <c r="CF13" s="338" t="str">
        <f t="shared" si="38"/>
        <v>1/4</v>
      </c>
      <c r="CG13" s="311">
        <f t="shared" si="39"/>
        <v>4</v>
      </c>
      <c r="CH13" s="28">
        <f t="shared" si="40"/>
        <v>5.5</v>
      </c>
      <c r="CI13" s="343">
        <f t="shared" si="41"/>
        <v>5.5</v>
      </c>
      <c r="CJ13" s="353" t="str">
        <f t="shared" si="42"/>
        <v>4/5.5</v>
      </c>
      <c r="CK13" s="311">
        <v>6.7</v>
      </c>
      <c r="CL13" s="351">
        <v>4</v>
      </c>
      <c r="CM13" s="351"/>
      <c r="CN13" s="338">
        <f t="shared" si="43"/>
        <v>4</v>
      </c>
      <c r="CO13" s="311">
        <f t="shared" si="44"/>
        <v>5.4</v>
      </c>
      <c r="CP13" s="28" t="str">
        <f t="shared" si="45"/>
        <v>-</v>
      </c>
      <c r="CQ13" s="343">
        <f t="shared" si="46"/>
        <v>5.4</v>
      </c>
      <c r="CR13" s="348">
        <f t="shared" si="47"/>
        <v>5.4</v>
      </c>
      <c r="CS13" s="311">
        <v>6.8</v>
      </c>
      <c r="CT13" s="351">
        <v>4</v>
      </c>
      <c r="CU13" s="351"/>
      <c r="CV13" s="338">
        <f t="shared" si="48"/>
        <v>4</v>
      </c>
      <c r="CW13" s="311">
        <f t="shared" si="49"/>
        <v>5.4</v>
      </c>
      <c r="CX13" s="28" t="str">
        <f t="shared" si="50"/>
        <v>-</v>
      </c>
      <c r="CY13" s="343">
        <f t="shared" si="51"/>
        <v>5.4</v>
      </c>
      <c r="CZ13" s="348">
        <f t="shared" si="52"/>
        <v>5.4</v>
      </c>
      <c r="DA13" s="311">
        <v>8</v>
      </c>
      <c r="DB13" s="351">
        <v>7</v>
      </c>
      <c r="DC13" s="352"/>
      <c r="DD13" s="338">
        <f t="shared" si="53"/>
        <v>7</v>
      </c>
      <c r="DE13" s="311">
        <f t="shared" si="54"/>
        <v>7.5</v>
      </c>
      <c r="DF13" s="28" t="str">
        <f t="shared" si="55"/>
        <v>-</v>
      </c>
      <c r="DG13" s="343">
        <f t="shared" si="56"/>
        <v>7.5</v>
      </c>
      <c r="DH13" s="348">
        <f t="shared" si="57"/>
        <v>7.5</v>
      </c>
      <c r="DI13" s="311">
        <v>7</v>
      </c>
      <c r="DJ13" s="351">
        <v>6</v>
      </c>
      <c r="DK13" s="359"/>
      <c r="DL13" s="338">
        <f t="shared" si="58"/>
        <v>6</v>
      </c>
      <c r="DM13" s="311">
        <f t="shared" si="59"/>
        <v>6.5</v>
      </c>
      <c r="DN13" s="28" t="str">
        <f t="shared" si="60"/>
        <v>-</v>
      </c>
      <c r="DO13" s="343">
        <f t="shared" si="61"/>
        <v>6.5</v>
      </c>
      <c r="DP13" s="348">
        <f t="shared" si="62"/>
        <v>6.5</v>
      </c>
      <c r="DQ13" s="311">
        <v>7</v>
      </c>
      <c r="DR13" s="351">
        <v>5</v>
      </c>
      <c r="DS13" s="351"/>
      <c r="DT13" s="338">
        <f t="shared" si="63"/>
        <v>5</v>
      </c>
      <c r="DU13" s="311">
        <f t="shared" si="64"/>
        <v>6</v>
      </c>
      <c r="DV13" s="28" t="str">
        <f t="shared" si="65"/>
        <v>-</v>
      </c>
      <c r="DW13" s="343">
        <f t="shared" si="66"/>
        <v>6</v>
      </c>
      <c r="DX13" s="348">
        <f t="shared" si="67"/>
        <v>6</v>
      </c>
      <c r="DY13" s="311">
        <v>6</v>
      </c>
      <c r="DZ13" s="351">
        <v>6</v>
      </c>
      <c r="EA13" s="351"/>
      <c r="EB13" s="338">
        <f t="shared" si="68"/>
        <v>6</v>
      </c>
      <c r="EC13" s="311">
        <f t="shared" si="69"/>
        <v>6</v>
      </c>
      <c r="ED13" s="28" t="str">
        <f t="shared" si="70"/>
        <v>-</v>
      </c>
      <c r="EE13" s="343">
        <f>MAX(EC13:ED13)</f>
        <v>6</v>
      </c>
      <c r="EF13" s="350">
        <f t="shared" si="71"/>
        <v>6</v>
      </c>
      <c r="EG13" s="354">
        <f t="shared" si="72"/>
        <v>6</v>
      </c>
      <c r="EH13" s="354">
        <f t="shared" si="73"/>
        <v>6.1</v>
      </c>
      <c r="EI13" s="337" t="str">
        <f t="shared" si="74"/>
        <v>TBK</v>
      </c>
      <c r="EJ13" s="355">
        <f t="shared" si="75"/>
        <v>6.1</v>
      </c>
      <c r="EK13" s="337" t="str">
        <f t="shared" si="76"/>
        <v>TBK</v>
      </c>
      <c r="EL13" s="345">
        <v>8.5</v>
      </c>
      <c r="EM13" s="351">
        <v>3</v>
      </c>
      <c r="EN13" s="351"/>
      <c r="EO13" s="357">
        <f t="shared" si="77"/>
        <v>3</v>
      </c>
      <c r="EP13" s="345">
        <f t="shared" si="78"/>
        <v>5.8</v>
      </c>
      <c r="EQ13" s="147" t="str">
        <f t="shared" si="79"/>
        <v>-</v>
      </c>
      <c r="ER13" s="343">
        <f>MAX(EP13:EQ13)</f>
        <v>5.8</v>
      </c>
      <c r="ES13" s="350">
        <f t="shared" si="80"/>
        <v>5.8</v>
      </c>
      <c r="ET13" s="345">
        <v>6.5</v>
      </c>
      <c r="EU13" s="351">
        <v>7</v>
      </c>
      <c r="EV13" s="351"/>
      <c r="EW13" s="357">
        <f t="shared" si="81"/>
        <v>7</v>
      </c>
      <c r="EX13" s="345">
        <f t="shared" si="82"/>
        <v>6.8</v>
      </c>
      <c r="EY13" s="147" t="str">
        <f t="shared" si="83"/>
        <v>-</v>
      </c>
      <c r="EZ13" s="343">
        <f>MAX(EX13:EY13)</f>
        <v>6.8</v>
      </c>
      <c r="FA13" s="350">
        <f t="shared" si="84"/>
        <v>6.8</v>
      </c>
      <c r="FB13" s="345">
        <v>6</v>
      </c>
      <c r="FC13" s="351">
        <v>5</v>
      </c>
      <c r="FD13" s="351"/>
      <c r="FE13" s="357">
        <f t="shared" si="85"/>
        <v>5</v>
      </c>
      <c r="FF13" s="345">
        <f t="shared" si="86"/>
        <v>5.5</v>
      </c>
      <c r="FG13" s="147" t="str">
        <f t="shared" si="87"/>
        <v>-</v>
      </c>
      <c r="FH13" s="343">
        <f>MAX(FF13:FG13)</f>
        <v>5.5</v>
      </c>
      <c r="FI13" s="350">
        <f t="shared" si="88"/>
        <v>5.5</v>
      </c>
      <c r="FJ13" s="256">
        <v>8</v>
      </c>
      <c r="FK13" s="256"/>
      <c r="FL13" s="256">
        <f t="shared" si="89"/>
        <v>8</v>
      </c>
      <c r="FM13" s="445">
        <f t="shared" si="90"/>
        <v>8</v>
      </c>
      <c r="FN13" s="345">
        <v>7</v>
      </c>
      <c r="FO13" s="351">
        <v>5</v>
      </c>
      <c r="FP13" s="351"/>
      <c r="FQ13" s="357">
        <f t="shared" si="91"/>
        <v>5</v>
      </c>
      <c r="FR13" s="345">
        <f t="shared" si="92"/>
        <v>6</v>
      </c>
      <c r="FS13" s="147" t="str">
        <f t="shared" si="93"/>
        <v>-</v>
      </c>
      <c r="FT13" s="343">
        <f>MAX(FR13:FS13)</f>
        <v>6</v>
      </c>
      <c r="FU13" s="350">
        <f t="shared" si="94"/>
        <v>6</v>
      </c>
      <c r="FV13" s="256">
        <v>8</v>
      </c>
      <c r="FW13" s="256"/>
      <c r="FX13" s="256">
        <f t="shared" si="95"/>
        <v>8</v>
      </c>
      <c r="FY13" s="445">
        <f t="shared" si="96"/>
        <v>8</v>
      </c>
      <c r="FZ13" s="345">
        <v>8</v>
      </c>
      <c r="GA13" s="351">
        <v>8</v>
      </c>
      <c r="GB13" s="351"/>
      <c r="GC13" s="357">
        <f t="shared" si="97"/>
        <v>8</v>
      </c>
      <c r="GD13" s="345">
        <f t="shared" si="98"/>
        <v>8</v>
      </c>
      <c r="GE13" s="147" t="str">
        <f t="shared" si="99"/>
        <v>-</v>
      </c>
      <c r="GF13" s="343">
        <f>MAX(GD13:GE13)</f>
        <v>8</v>
      </c>
      <c r="GG13" s="350">
        <f t="shared" si="100"/>
        <v>8</v>
      </c>
      <c r="GH13" s="335">
        <f t="shared" si="101"/>
        <v>7</v>
      </c>
      <c r="GI13" s="335">
        <f t="shared" si="102"/>
        <v>7</v>
      </c>
      <c r="GJ13" s="337" t="str">
        <f t="shared" si="103"/>
        <v>Khá</v>
      </c>
      <c r="GK13" s="345">
        <v>6.5</v>
      </c>
      <c r="GL13" s="351">
        <v>5</v>
      </c>
      <c r="GM13" s="351"/>
      <c r="GN13" s="357">
        <f t="shared" si="104"/>
        <v>5</v>
      </c>
      <c r="GO13" s="345">
        <f t="shared" si="105"/>
        <v>5.8</v>
      </c>
      <c r="GP13" s="147" t="str">
        <f t="shared" si="106"/>
        <v>-</v>
      </c>
      <c r="GQ13" s="343">
        <f>MAX(GO13:GP13)</f>
        <v>5.8</v>
      </c>
      <c r="GR13" s="350">
        <f t="shared" si="107"/>
        <v>5.8</v>
      </c>
      <c r="GS13" s="345">
        <v>7</v>
      </c>
      <c r="GT13" s="351">
        <v>6</v>
      </c>
      <c r="GU13" s="351"/>
      <c r="GV13" s="357">
        <f t="shared" si="108"/>
        <v>6</v>
      </c>
      <c r="GW13" s="345">
        <f t="shared" si="109"/>
        <v>6.5</v>
      </c>
      <c r="GX13" s="147" t="str">
        <f t="shared" si="110"/>
        <v>-</v>
      </c>
      <c r="GY13" s="343">
        <f>MAX(GW13:GX13)</f>
        <v>6.5</v>
      </c>
      <c r="GZ13" s="350">
        <f t="shared" si="111"/>
        <v>6.5</v>
      </c>
      <c r="HA13" s="345">
        <v>6.5</v>
      </c>
      <c r="HB13" s="351">
        <v>6</v>
      </c>
      <c r="HC13" s="351"/>
      <c r="HD13" s="357">
        <f t="shared" si="112"/>
        <v>6</v>
      </c>
      <c r="HE13" s="345">
        <f t="shared" si="113"/>
        <v>6.3</v>
      </c>
      <c r="HF13" s="147" t="str">
        <f t="shared" si="114"/>
        <v>-</v>
      </c>
      <c r="HG13" s="343">
        <f>MAX(HE13:HF13)</f>
        <v>6.3</v>
      </c>
      <c r="HH13" s="350">
        <f t="shared" si="115"/>
        <v>6.3</v>
      </c>
      <c r="HI13" s="256">
        <v>5</v>
      </c>
      <c r="HJ13" s="256"/>
      <c r="HK13" s="256">
        <f t="shared" si="116"/>
        <v>5</v>
      </c>
      <c r="HL13" s="445">
        <f t="shared" si="117"/>
        <v>5</v>
      </c>
      <c r="HM13" s="256">
        <v>6</v>
      </c>
      <c r="HN13" s="256"/>
      <c r="HO13" s="256">
        <f t="shared" si="118"/>
        <v>6</v>
      </c>
      <c r="HP13" s="445">
        <f t="shared" si="119"/>
        <v>6</v>
      </c>
      <c r="HQ13" s="336">
        <f t="shared" si="120"/>
        <v>6</v>
      </c>
      <c r="HR13" s="336">
        <f t="shared" si="121"/>
        <v>6</v>
      </c>
      <c r="HS13" s="337" t="str">
        <f t="shared" si="122"/>
        <v>TBK</v>
      </c>
      <c r="HT13" s="443">
        <f t="shared" si="123"/>
        <v>6.5</v>
      </c>
      <c r="HU13" s="286" t="str">
        <f t="shared" si="124"/>
        <v>TBK</v>
      </c>
      <c r="HV13" s="444">
        <f t="shared" si="125"/>
        <v>6.3</v>
      </c>
      <c r="HW13" s="286" t="str">
        <f t="shared" si="126"/>
        <v>TBK</v>
      </c>
      <c r="HX13" s="619">
        <v>5</v>
      </c>
      <c r="HY13" s="619">
        <v>5</v>
      </c>
      <c r="HZ13" s="619">
        <v>7.5</v>
      </c>
      <c r="IA13" s="613">
        <f>ROUND(SUM(HX13:HZ13)/3,1)</f>
        <v>5.8</v>
      </c>
      <c r="IB13" s="648">
        <f t="shared" si="127"/>
        <v>6.1</v>
      </c>
      <c r="IC13" s="615" t="str">
        <f t="shared" si="128"/>
        <v>TBK</v>
      </c>
    </row>
    <row r="14" spans="1:237" s="17" customFormat="1" ht="15.75" customHeight="1">
      <c r="A14" s="564">
        <v>8</v>
      </c>
      <c r="B14" s="452">
        <v>13</v>
      </c>
      <c r="C14" s="456" t="s">
        <v>83</v>
      </c>
      <c r="D14" s="458" t="s">
        <v>361</v>
      </c>
      <c r="E14" s="459" t="s">
        <v>36</v>
      </c>
      <c r="F14" s="98" t="s">
        <v>66</v>
      </c>
      <c r="G14" s="99" t="s">
        <v>116</v>
      </c>
      <c r="H14" s="99" t="s">
        <v>130</v>
      </c>
      <c r="I14" s="52">
        <v>3</v>
      </c>
      <c r="J14" s="52">
        <v>6</v>
      </c>
      <c r="K14" s="308" t="s">
        <v>230</v>
      </c>
      <c r="L14" s="310">
        <v>5</v>
      </c>
      <c r="M14" s="310"/>
      <c r="N14" s="310">
        <f t="shared" si="129"/>
        <v>5</v>
      </c>
      <c r="O14" s="338">
        <v>8</v>
      </c>
      <c r="P14" s="338"/>
      <c r="Q14" s="338">
        <f t="shared" si="0"/>
        <v>8</v>
      </c>
      <c r="R14" s="311">
        <f t="shared" si="1"/>
        <v>5.3</v>
      </c>
      <c r="S14" s="312">
        <v>6.3</v>
      </c>
      <c r="T14" s="339">
        <f t="shared" si="2"/>
        <v>6.3</v>
      </c>
      <c r="U14" s="340" t="s">
        <v>237</v>
      </c>
      <c r="V14" s="341">
        <v>6.4</v>
      </c>
      <c r="W14" s="342">
        <v>5</v>
      </c>
      <c r="X14" s="342"/>
      <c r="Y14" s="338">
        <f t="shared" si="3"/>
        <v>5</v>
      </c>
      <c r="Z14" s="311">
        <f t="shared" si="4"/>
        <v>5.7</v>
      </c>
      <c r="AA14" s="28" t="str">
        <f t="shared" si="5"/>
        <v>-</v>
      </c>
      <c r="AB14" s="343">
        <f t="shared" si="6"/>
        <v>5.7</v>
      </c>
      <c r="AC14" s="344">
        <f t="shared" si="7"/>
        <v>5.7</v>
      </c>
      <c r="AD14" s="311">
        <v>6.7</v>
      </c>
      <c r="AE14" s="310">
        <v>5</v>
      </c>
      <c r="AF14" s="338"/>
      <c r="AG14" s="338">
        <f t="shared" si="130"/>
        <v>5</v>
      </c>
      <c r="AH14" s="311">
        <f t="shared" si="131"/>
        <v>5.9</v>
      </c>
      <c r="AI14" s="28" t="str">
        <f t="shared" si="10"/>
        <v>-</v>
      </c>
      <c r="AJ14" s="345">
        <f t="shared" si="11"/>
        <v>5.9</v>
      </c>
      <c r="AK14" s="346">
        <f t="shared" si="12"/>
        <v>5.9</v>
      </c>
      <c r="AL14" s="347">
        <v>6</v>
      </c>
      <c r="AM14" s="310">
        <v>5</v>
      </c>
      <c r="AN14" s="338"/>
      <c r="AO14" s="338">
        <f t="shared" si="13"/>
        <v>5</v>
      </c>
      <c r="AP14" s="311">
        <f t="shared" si="14"/>
        <v>5.5</v>
      </c>
      <c r="AQ14" s="28" t="str">
        <f t="shared" si="15"/>
        <v>-</v>
      </c>
      <c r="AR14" s="343">
        <f t="shared" si="16"/>
        <v>5.5</v>
      </c>
      <c r="AS14" s="344">
        <f t="shared" si="17"/>
        <v>5.5</v>
      </c>
      <c r="AT14" s="342">
        <v>7.5</v>
      </c>
      <c r="AU14" s="342">
        <v>6</v>
      </c>
      <c r="AV14" s="342"/>
      <c r="AW14" s="338">
        <f t="shared" si="18"/>
        <v>6</v>
      </c>
      <c r="AX14" s="311">
        <f t="shared" si="19"/>
        <v>6.8</v>
      </c>
      <c r="AY14" s="28" t="str">
        <f t="shared" si="20"/>
        <v>-</v>
      </c>
      <c r="AZ14" s="343">
        <f t="shared" si="21"/>
        <v>6.8</v>
      </c>
      <c r="BA14" s="344">
        <f t="shared" si="22"/>
        <v>6.8</v>
      </c>
      <c r="BB14" s="311">
        <v>9</v>
      </c>
      <c r="BC14" s="310">
        <v>4</v>
      </c>
      <c r="BD14" s="338"/>
      <c r="BE14" s="338">
        <f t="shared" si="23"/>
        <v>4</v>
      </c>
      <c r="BF14" s="311">
        <f t="shared" si="24"/>
        <v>6.5</v>
      </c>
      <c r="BG14" s="28" t="str">
        <f t="shared" si="25"/>
        <v>-</v>
      </c>
      <c r="BH14" s="343">
        <f t="shared" si="26"/>
        <v>6.5</v>
      </c>
      <c r="BI14" s="344">
        <f t="shared" si="27"/>
        <v>6.5</v>
      </c>
      <c r="BJ14" s="311">
        <v>6</v>
      </c>
      <c r="BK14" s="310">
        <v>6</v>
      </c>
      <c r="BL14" s="349"/>
      <c r="BM14" s="338">
        <f t="shared" si="132"/>
        <v>6</v>
      </c>
      <c r="BN14" s="311">
        <f t="shared" si="28"/>
        <v>6</v>
      </c>
      <c r="BO14" s="28" t="str">
        <f t="shared" si="29"/>
        <v>-</v>
      </c>
      <c r="BP14" s="343">
        <f t="shared" si="133"/>
        <v>6</v>
      </c>
      <c r="BQ14" s="350">
        <f t="shared" si="134"/>
        <v>6</v>
      </c>
      <c r="BR14" s="466">
        <f t="shared" si="30"/>
        <v>5.9</v>
      </c>
      <c r="BS14" s="467">
        <f t="shared" si="31"/>
        <v>6</v>
      </c>
      <c r="BT14" s="337" t="str">
        <f t="shared" si="32"/>
        <v>TBK</v>
      </c>
      <c r="BU14" s="311">
        <v>5.6</v>
      </c>
      <c r="BV14" s="310">
        <v>8</v>
      </c>
      <c r="BW14" s="270"/>
      <c r="BX14" s="338">
        <f t="shared" si="33"/>
        <v>8</v>
      </c>
      <c r="BY14" s="311">
        <f t="shared" si="34"/>
        <v>6.8</v>
      </c>
      <c r="BZ14" s="28" t="str">
        <f t="shared" si="35"/>
        <v>-</v>
      </c>
      <c r="CA14" s="343">
        <f t="shared" si="36"/>
        <v>6.8</v>
      </c>
      <c r="CB14" s="344">
        <f t="shared" si="37"/>
        <v>6.8</v>
      </c>
      <c r="CC14" s="311">
        <v>7.5</v>
      </c>
      <c r="CD14" s="351">
        <v>7</v>
      </c>
      <c r="CE14" s="351"/>
      <c r="CF14" s="338">
        <f t="shared" si="38"/>
        <v>7</v>
      </c>
      <c r="CG14" s="311">
        <f t="shared" si="39"/>
        <v>7.3</v>
      </c>
      <c r="CH14" s="28" t="str">
        <f t="shared" si="40"/>
        <v>-</v>
      </c>
      <c r="CI14" s="343">
        <f t="shared" si="41"/>
        <v>7.3</v>
      </c>
      <c r="CJ14" s="353">
        <f t="shared" si="42"/>
        <v>7.3</v>
      </c>
      <c r="CK14" s="311">
        <v>5</v>
      </c>
      <c r="CL14" s="351">
        <v>5</v>
      </c>
      <c r="CM14" s="351"/>
      <c r="CN14" s="338">
        <f t="shared" si="43"/>
        <v>5</v>
      </c>
      <c r="CO14" s="311">
        <f t="shared" si="44"/>
        <v>5</v>
      </c>
      <c r="CP14" s="28" t="str">
        <f t="shared" si="45"/>
        <v>-</v>
      </c>
      <c r="CQ14" s="343">
        <f t="shared" si="46"/>
        <v>5</v>
      </c>
      <c r="CR14" s="348">
        <f t="shared" si="47"/>
        <v>5</v>
      </c>
      <c r="CS14" s="311">
        <v>7.3</v>
      </c>
      <c r="CT14" s="351">
        <v>5</v>
      </c>
      <c r="CU14" s="351"/>
      <c r="CV14" s="338">
        <f t="shared" si="48"/>
        <v>5</v>
      </c>
      <c r="CW14" s="311">
        <f t="shared" si="49"/>
        <v>6.2</v>
      </c>
      <c r="CX14" s="28" t="str">
        <f t="shared" si="50"/>
        <v>-</v>
      </c>
      <c r="CY14" s="343">
        <f t="shared" si="51"/>
        <v>6.2</v>
      </c>
      <c r="CZ14" s="348">
        <f t="shared" si="52"/>
        <v>6.2</v>
      </c>
      <c r="DA14" s="311">
        <v>9.3</v>
      </c>
      <c r="DB14" s="351">
        <v>9</v>
      </c>
      <c r="DC14" s="351"/>
      <c r="DD14" s="338">
        <f t="shared" si="53"/>
        <v>9</v>
      </c>
      <c r="DE14" s="311">
        <f t="shared" si="54"/>
        <v>9.2</v>
      </c>
      <c r="DF14" s="28" t="str">
        <f t="shared" si="55"/>
        <v>-</v>
      </c>
      <c r="DG14" s="343">
        <f t="shared" si="56"/>
        <v>9.2</v>
      </c>
      <c r="DH14" s="348">
        <f t="shared" si="57"/>
        <v>9.2</v>
      </c>
      <c r="DI14" s="311">
        <v>8</v>
      </c>
      <c r="DJ14" s="351">
        <v>6</v>
      </c>
      <c r="DK14" s="359"/>
      <c r="DL14" s="338">
        <f t="shared" si="58"/>
        <v>6</v>
      </c>
      <c r="DM14" s="311">
        <f t="shared" si="59"/>
        <v>7</v>
      </c>
      <c r="DN14" s="28" t="str">
        <f t="shared" si="60"/>
        <v>-</v>
      </c>
      <c r="DO14" s="343">
        <f t="shared" si="61"/>
        <v>7</v>
      </c>
      <c r="DP14" s="348">
        <f t="shared" si="62"/>
        <v>7</v>
      </c>
      <c r="DQ14" s="311">
        <v>8.5</v>
      </c>
      <c r="DR14" s="351">
        <v>8</v>
      </c>
      <c r="DS14" s="351"/>
      <c r="DT14" s="338">
        <f t="shared" si="63"/>
        <v>8</v>
      </c>
      <c r="DU14" s="311">
        <f t="shared" si="64"/>
        <v>8.3</v>
      </c>
      <c r="DV14" s="28" t="str">
        <f t="shared" si="65"/>
        <v>-</v>
      </c>
      <c r="DW14" s="343">
        <f t="shared" si="66"/>
        <v>8.3</v>
      </c>
      <c r="DX14" s="348">
        <f t="shared" si="67"/>
        <v>8.3</v>
      </c>
      <c r="DY14" s="311">
        <v>7.7</v>
      </c>
      <c r="DZ14" s="351">
        <v>9</v>
      </c>
      <c r="EA14" s="351"/>
      <c r="EB14" s="338">
        <f t="shared" si="68"/>
        <v>9</v>
      </c>
      <c r="EC14" s="311">
        <f t="shared" si="69"/>
        <v>8.4</v>
      </c>
      <c r="ED14" s="28" t="str">
        <f t="shared" si="70"/>
        <v>-</v>
      </c>
      <c r="EE14" s="343">
        <f>MAX(EC14:ED14)</f>
        <v>8.4</v>
      </c>
      <c r="EF14" s="350">
        <f t="shared" si="71"/>
        <v>8.4</v>
      </c>
      <c r="EG14" s="354">
        <f t="shared" si="72"/>
        <v>7.3</v>
      </c>
      <c r="EH14" s="354">
        <f t="shared" si="73"/>
        <v>7.3</v>
      </c>
      <c r="EI14" s="337" t="str">
        <f t="shared" si="74"/>
        <v>Khá</v>
      </c>
      <c r="EJ14" s="355">
        <f t="shared" si="75"/>
        <v>6.7</v>
      </c>
      <c r="EK14" s="337" t="str">
        <f t="shared" si="76"/>
        <v>TBK</v>
      </c>
      <c r="EL14" s="345">
        <v>9.5</v>
      </c>
      <c r="EM14" s="351">
        <v>9</v>
      </c>
      <c r="EN14" s="351"/>
      <c r="EO14" s="357">
        <f t="shared" si="77"/>
        <v>9</v>
      </c>
      <c r="EP14" s="345">
        <f t="shared" si="78"/>
        <v>9.3</v>
      </c>
      <c r="EQ14" s="147" t="str">
        <f t="shared" si="79"/>
        <v>-</v>
      </c>
      <c r="ER14" s="343">
        <f>MAX(EP14:EQ14)</f>
        <v>9.3</v>
      </c>
      <c r="ES14" s="350">
        <f t="shared" si="80"/>
        <v>9.3</v>
      </c>
      <c r="ET14" s="345">
        <v>7</v>
      </c>
      <c r="EU14" s="351">
        <v>6</v>
      </c>
      <c r="EV14" s="351"/>
      <c r="EW14" s="357">
        <f t="shared" si="81"/>
        <v>6</v>
      </c>
      <c r="EX14" s="345">
        <f t="shared" si="82"/>
        <v>6.5</v>
      </c>
      <c r="EY14" s="147" t="str">
        <f t="shared" si="83"/>
        <v>-</v>
      </c>
      <c r="EZ14" s="343">
        <f>MAX(EX14:EY14)</f>
        <v>6.5</v>
      </c>
      <c r="FA14" s="350">
        <f t="shared" si="84"/>
        <v>6.5</v>
      </c>
      <c r="FB14" s="345">
        <v>7</v>
      </c>
      <c r="FC14" s="351">
        <v>6</v>
      </c>
      <c r="FD14" s="351"/>
      <c r="FE14" s="357">
        <f t="shared" si="85"/>
        <v>6</v>
      </c>
      <c r="FF14" s="345">
        <f t="shared" si="86"/>
        <v>6.5</v>
      </c>
      <c r="FG14" s="147" t="str">
        <f t="shared" si="87"/>
        <v>-</v>
      </c>
      <c r="FH14" s="343">
        <f>MAX(FF14:FG14)</f>
        <v>6.5</v>
      </c>
      <c r="FI14" s="350">
        <f t="shared" si="88"/>
        <v>6.5</v>
      </c>
      <c r="FJ14" s="256">
        <v>8</v>
      </c>
      <c r="FK14" s="256"/>
      <c r="FL14" s="256">
        <f t="shared" si="89"/>
        <v>8</v>
      </c>
      <c r="FM14" s="445">
        <f t="shared" si="90"/>
        <v>8</v>
      </c>
      <c r="FN14" s="345">
        <v>8.33</v>
      </c>
      <c r="FO14" s="351">
        <v>8</v>
      </c>
      <c r="FP14" s="351"/>
      <c r="FQ14" s="357">
        <f t="shared" si="91"/>
        <v>8</v>
      </c>
      <c r="FR14" s="345">
        <f t="shared" si="92"/>
        <v>8.2</v>
      </c>
      <c r="FS14" s="147" t="str">
        <f t="shared" si="93"/>
        <v>-</v>
      </c>
      <c r="FT14" s="343">
        <f>MAX(FR14:FS14)</f>
        <v>8.2</v>
      </c>
      <c r="FU14" s="350">
        <f t="shared" si="94"/>
        <v>8.2</v>
      </c>
      <c r="FV14" s="256">
        <v>9</v>
      </c>
      <c r="FW14" s="256"/>
      <c r="FX14" s="256">
        <f t="shared" si="95"/>
        <v>9</v>
      </c>
      <c r="FY14" s="445">
        <f t="shared" si="96"/>
        <v>9</v>
      </c>
      <c r="FZ14" s="345">
        <v>8</v>
      </c>
      <c r="GA14" s="351">
        <v>9</v>
      </c>
      <c r="GB14" s="351"/>
      <c r="GC14" s="357">
        <f t="shared" si="97"/>
        <v>9</v>
      </c>
      <c r="GD14" s="345">
        <f t="shared" si="98"/>
        <v>8.5</v>
      </c>
      <c r="GE14" s="147" t="str">
        <f t="shared" si="99"/>
        <v>-</v>
      </c>
      <c r="GF14" s="343">
        <f>MAX(GD14:GE14)</f>
        <v>8.5</v>
      </c>
      <c r="GG14" s="350">
        <f t="shared" si="100"/>
        <v>8.5</v>
      </c>
      <c r="GH14" s="335">
        <f t="shared" si="101"/>
        <v>8.1</v>
      </c>
      <c r="GI14" s="335">
        <f t="shared" si="102"/>
        <v>8.1</v>
      </c>
      <c r="GJ14" s="337" t="str">
        <f t="shared" si="103"/>
        <v>Giỏi</v>
      </c>
      <c r="GK14" s="345">
        <v>9</v>
      </c>
      <c r="GL14" s="351">
        <v>8</v>
      </c>
      <c r="GM14" s="351"/>
      <c r="GN14" s="357">
        <f t="shared" si="104"/>
        <v>8</v>
      </c>
      <c r="GO14" s="345">
        <f t="shared" si="105"/>
        <v>8.5</v>
      </c>
      <c r="GP14" s="147" t="str">
        <f t="shared" si="106"/>
        <v>-</v>
      </c>
      <c r="GQ14" s="343">
        <f>MAX(GO14:GP14)</f>
        <v>8.5</v>
      </c>
      <c r="GR14" s="350">
        <f t="shared" si="107"/>
        <v>8.5</v>
      </c>
      <c r="GS14" s="345">
        <v>9</v>
      </c>
      <c r="GT14" s="351">
        <v>10</v>
      </c>
      <c r="GU14" s="351"/>
      <c r="GV14" s="357">
        <f t="shared" si="108"/>
        <v>10</v>
      </c>
      <c r="GW14" s="345">
        <f t="shared" si="109"/>
        <v>9.5</v>
      </c>
      <c r="GX14" s="147" t="str">
        <f t="shared" si="110"/>
        <v>-</v>
      </c>
      <c r="GY14" s="343">
        <f>MAX(GW14:GX14)</f>
        <v>9.5</v>
      </c>
      <c r="GZ14" s="350">
        <f t="shared" si="111"/>
        <v>9.5</v>
      </c>
      <c r="HA14" s="345">
        <v>7</v>
      </c>
      <c r="HB14" s="351">
        <v>10</v>
      </c>
      <c r="HC14" s="351"/>
      <c r="HD14" s="357">
        <f t="shared" si="112"/>
        <v>10</v>
      </c>
      <c r="HE14" s="345">
        <f t="shared" si="113"/>
        <v>8.5</v>
      </c>
      <c r="HF14" s="147" t="str">
        <f t="shared" si="114"/>
        <v>-</v>
      </c>
      <c r="HG14" s="343">
        <f>MAX(HE14:HF14)</f>
        <v>8.5</v>
      </c>
      <c r="HH14" s="350">
        <f t="shared" si="115"/>
        <v>8.5</v>
      </c>
      <c r="HI14" s="256">
        <v>9</v>
      </c>
      <c r="HJ14" s="256"/>
      <c r="HK14" s="256">
        <f t="shared" si="116"/>
        <v>9</v>
      </c>
      <c r="HL14" s="445">
        <f t="shared" si="117"/>
        <v>9</v>
      </c>
      <c r="HM14" s="256">
        <v>7</v>
      </c>
      <c r="HN14" s="256"/>
      <c r="HO14" s="256">
        <f t="shared" si="118"/>
        <v>7</v>
      </c>
      <c r="HP14" s="445">
        <f t="shared" si="119"/>
        <v>7</v>
      </c>
      <c r="HQ14" s="336">
        <f t="shared" si="120"/>
        <v>8.2</v>
      </c>
      <c r="HR14" s="336">
        <f t="shared" si="121"/>
        <v>8.2</v>
      </c>
      <c r="HS14" s="337" t="str">
        <f t="shared" si="122"/>
        <v>Giỏi</v>
      </c>
      <c r="HT14" s="443">
        <f t="shared" si="123"/>
        <v>8.2</v>
      </c>
      <c r="HU14" s="286" t="str">
        <f t="shared" si="124"/>
        <v>Giỏi</v>
      </c>
      <c r="HV14" s="444">
        <f t="shared" si="125"/>
        <v>7.4</v>
      </c>
      <c r="HW14" s="286" t="str">
        <f t="shared" si="126"/>
        <v>Khá</v>
      </c>
      <c r="HX14" s="619">
        <v>6</v>
      </c>
      <c r="HY14" s="619">
        <v>9</v>
      </c>
      <c r="HZ14" s="619">
        <v>10</v>
      </c>
      <c r="IA14" s="613">
        <f>ROUND(SUM(HX14:HZ14)/3,1)</f>
        <v>8.3</v>
      </c>
      <c r="IB14" s="648">
        <f t="shared" si="127"/>
        <v>7.9</v>
      </c>
      <c r="IC14" s="615" t="str">
        <f t="shared" si="128"/>
        <v>Khá</v>
      </c>
    </row>
    <row r="15" spans="1:237" s="17" customFormat="1" ht="15.75" customHeight="1">
      <c r="A15" s="564">
        <v>9</v>
      </c>
      <c r="B15" s="452">
        <v>14</v>
      </c>
      <c r="C15" s="456" t="s">
        <v>85</v>
      </c>
      <c r="D15" s="458" t="s">
        <v>362</v>
      </c>
      <c r="E15" s="459" t="s">
        <v>99</v>
      </c>
      <c r="F15" s="98" t="s">
        <v>66</v>
      </c>
      <c r="G15" s="99" t="s">
        <v>118</v>
      </c>
      <c r="H15" s="99" t="s">
        <v>131</v>
      </c>
      <c r="I15" s="52">
        <v>3</v>
      </c>
      <c r="J15" s="52">
        <v>0</v>
      </c>
      <c r="K15" s="306" t="s">
        <v>472</v>
      </c>
      <c r="L15" s="310">
        <v>5</v>
      </c>
      <c r="M15" s="310"/>
      <c r="N15" s="310">
        <f t="shared" si="129"/>
        <v>5</v>
      </c>
      <c r="O15" s="338">
        <v>8</v>
      </c>
      <c r="P15" s="338"/>
      <c r="Q15" s="338">
        <f t="shared" si="0"/>
        <v>8</v>
      </c>
      <c r="R15" s="311">
        <f>ROUND((I15+L15+O15)/3,1)</f>
        <v>5.3</v>
      </c>
      <c r="S15" s="312">
        <v>6.3</v>
      </c>
      <c r="T15" s="339">
        <f t="shared" si="2"/>
        <v>6.3</v>
      </c>
      <c r="U15" s="340" t="s">
        <v>237</v>
      </c>
      <c r="V15" s="341">
        <v>6.2</v>
      </c>
      <c r="W15" s="342">
        <v>4</v>
      </c>
      <c r="X15" s="342"/>
      <c r="Y15" s="338">
        <f t="shared" si="3"/>
        <v>4</v>
      </c>
      <c r="Z15" s="311">
        <f t="shared" si="4"/>
        <v>5.1</v>
      </c>
      <c r="AA15" s="28" t="str">
        <f t="shared" si="5"/>
        <v>-</v>
      </c>
      <c r="AB15" s="343">
        <f t="shared" si="6"/>
        <v>5.1</v>
      </c>
      <c r="AC15" s="344">
        <f t="shared" si="7"/>
        <v>5.1</v>
      </c>
      <c r="AD15" s="311">
        <v>7</v>
      </c>
      <c r="AE15" s="310">
        <v>4</v>
      </c>
      <c r="AF15" s="338"/>
      <c r="AG15" s="338">
        <f t="shared" si="130"/>
        <v>4</v>
      </c>
      <c r="AH15" s="311">
        <f t="shared" si="131"/>
        <v>5.5</v>
      </c>
      <c r="AI15" s="28" t="str">
        <f t="shared" si="10"/>
        <v>-</v>
      </c>
      <c r="AJ15" s="345">
        <f t="shared" si="11"/>
        <v>5.5</v>
      </c>
      <c r="AK15" s="346">
        <f t="shared" si="12"/>
        <v>5.5</v>
      </c>
      <c r="AL15" s="347">
        <v>6</v>
      </c>
      <c r="AM15" s="310">
        <v>2</v>
      </c>
      <c r="AN15" s="338">
        <v>5</v>
      </c>
      <c r="AO15" s="338" t="str">
        <f t="shared" si="13"/>
        <v>2/5</v>
      </c>
      <c r="AP15" s="311">
        <f t="shared" si="14"/>
        <v>4</v>
      </c>
      <c r="AQ15" s="28">
        <f t="shared" si="15"/>
        <v>5.5</v>
      </c>
      <c r="AR15" s="343">
        <f t="shared" si="16"/>
        <v>5.5</v>
      </c>
      <c r="AS15" s="344" t="str">
        <f t="shared" si="17"/>
        <v>4/5.5</v>
      </c>
      <c r="AT15" s="342">
        <v>7</v>
      </c>
      <c r="AU15" s="342">
        <v>0</v>
      </c>
      <c r="AV15" s="342">
        <v>7</v>
      </c>
      <c r="AW15" s="338" t="str">
        <f t="shared" si="18"/>
        <v>0/7</v>
      </c>
      <c r="AX15" s="311">
        <f t="shared" si="19"/>
        <v>3.5</v>
      </c>
      <c r="AY15" s="28">
        <f t="shared" si="20"/>
        <v>7</v>
      </c>
      <c r="AZ15" s="343">
        <f t="shared" si="21"/>
        <v>7</v>
      </c>
      <c r="BA15" s="353" t="str">
        <f t="shared" si="22"/>
        <v>3.5/7</v>
      </c>
      <c r="BB15" s="311">
        <v>7</v>
      </c>
      <c r="BC15" s="310">
        <v>2</v>
      </c>
      <c r="BD15" s="338">
        <v>1</v>
      </c>
      <c r="BE15" s="360" t="s">
        <v>260</v>
      </c>
      <c r="BF15" s="311">
        <f t="shared" si="24"/>
        <v>4.5</v>
      </c>
      <c r="BG15" s="28">
        <v>5.5</v>
      </c>
      <c r="BH15" s="343">
        <f t="shared" si="26"/>
        <v>5.5</v>
      </c>
      <c r="BI15" s="261" t="s">
        <v>261</v>
      </c>
      <c r="BJ15" s="311">
        <v>5</v>
      </c>
      <c r="BK15" s="310">
        <v>4</v>
      </c>
      <c r="BL15" s="349">
        <v>5</v>
      </c>
      <c r="BM15" s="338" t="str">
        <f t="shared" si="132"/>
        <v>4/5</v>
      </c>
      <c r="BN15" s="311">
        <f t="shared" si="28"/>
        <v>4.5</v>
      </c>
      <c r="BO15" s="28">
        <f t="shared" si="29"/>
        <v>5</v>
      </c>
      <c r="BP15" s="343">
        <f t="shared" si="133"/>
        <v>5</v>
      </c>
      <c r="BQ15" s="353" t="str">
        <f t="shared" si="134"/>
        <v>4.5/5</v>
      </c>
      <c r="BR15" s="466">
        <f t="shared" si="30"/>
        <v>4.8</v>
      </c>
      <c r="BS15" s="467">
        <f t="shared" si="31"/>
        <v>5.5</v>
      </c>
      <c r="BT15" s="337" t="str">
        <f t="shared" si="32"/>
        <v>TB</v>
      </c>
      <c r="BU15" s="311">
        <v>6.2</v>
      </c>
      <c r="BV15" s="310">
        <v>8</v>
      </c>
      <c r="BW15" s="270"/>
      <c r="BX15" s="338">
        <f t="shared" si="33"/>
        <v>8</v>
      </c>
      <c r="BY15" s="311">
        <f t="shared" si="34"/>
        <v>7.1</v>
      </c>
      <c r="BZ15" s="28" t="str">
        <f t="shared" si="35"/>
        <v>-</v>
      </c>
      <c r="CA15" s="343">
        <f t="shared" si="36"/>
        <v>7.1</v>
      </c>
      <c r="CB15" s="344">
        <f t="shared" si="37"/>
        <v>7.1</v>
      </c>
      <c r="CC15" s="311">
        <v>7.5</v>
      </c>
      <c r="CD15" s="351">
        <v>2</v>
      </c>
      <c r="CE15" s="351">
        <v>5</v>
      </c>
      <c r="CF15" s="338" t="str">
        <f t="shared" si="38"/>
        <v>2/5</v>
      </c>
      <c r="CG15" s="311">
        <f t="shared" si="39"/>
        <v>4.8</v>
      </c>
      <c r="CH15" s="28">
        <f t="shared" si="40"/>
        <v>6.3</v>
      </c>
      <c r="CI15" s="343">
        <f t="shared" si="41"/>
        <v>6.3</v>
      </c>
      <c r="CJ15" s="353" t="str">
        <f t="shared" si="42"/>
        <v>4.8/6.3</v>
      </c>
      <c r="CK15" s="311">
        <v>5.7</v>
      </c>
      <c r="CL15" s="351">
        <v>4</v>
      </c>
      <c r="CM15" s="351">
        <v>5</v>
      </c>
      <c r="CN15" s="338" t="str">
        <f t="shared" si="43"/>
        <v>4/5</v>
      </c>
      <c r="CO15" s="311">
        <f t="shared" si="44"/>
        <v>4.9</v>
      </c>
      <c r="CP15" s="28">
        <f t="shared" si="45"/>
        <v>5.4</v>
      </c>
      <c r="CQ15" s="343">
        <f t="shared" si="46"/>
        <v>5.4</v>
      </c>
      <c r="CR15" s="348" t="str">
        <f t="shared" si="47"/>
        <v>4.9/5.4</v>
      </c>
      <c r="CS15" s="311">
        <v>6.3</v>
      </c>
      <c r="CT15" s="351">
        <v>4</v>
      </c>
      <c r="CU15" s="351"/>
      <c r="CV15" s="338">
        <f t="shared" si="48"/>
        <v>4</v>
      </c>
      <c r="CW15" s="311">
        <f t="shared" si="49"/>
        <v>5.2</v>
      </c>
      <c r="CX15" s="28" t="str">
        <f t="shared" si="50"/>
        <v>-</v>
      </c>
      <c r="CY15" s="343">
        <f t="shared" si="51"/>
        <v>5.2</v>
      </c>
      <c r="CZ15" s="348">
        <f t="shared" si="52"/>
        <v>5.2</v>
      </c>
      <c r="DA15" s="311">
        <v>4.3</v>
      </c>
      <c r="DB15" s="351">
        <v>4</v>
      </c>
      <c r="DC15" s="351">
        <v>7</v>
      </c>
      <c r="DD15" s="338" t="str">
        <f t="shared" si="53"/>
        <v>4/7</v>
      </c>
      <c r="DE15" s="311">
        <f t="shared" si="54"/>
        <v>4.2</v>
      </c>
      <c r="DF15" s="28">
        <f t="shared" si="55"/>
        <v>5.7</v>
      </c>
      <c r="DG15" s="343">
        <f t="shared" si="56"/>
        <v>5.7</v>
      </c>
      <c r="DH15" s="348" t="str">
        <f t="shared" si="57"/>
        <v>4.2/5.7</v>
      </c>
      <c r="DI15" s="311">
        <v>7</v>
      </c>
      <c r="DJ15" s="351">
        <v>2</v>
      </c>
      <c r="DK15" s="359">
        <v>5</v>
      </c>
      <c r="DL15" s="338" t="str">
        <f t="shared" si="58"/>
        <v>2/5</v>
      </c>
      <c r="DM15" s="311">
        <f t="shared" si="59"/>
        <v>4.5</v>
      </c>
      <c r="DN15" s="28">
        <f t="shared" si="60"/>
        <v>6</v>
      </c>
      <c r="DO15" s="343">
        <f t="shared" si="61"/>
        <v>6</v>
      </c>
      <c r="DP15" s="364" t="str">
        <f t="shared" si="62"/>
        <v>4.5/6</v>
      </c>
      <c r="DQ15" s="311">
        <v>7.5</v>
      </c>
      <c r="DR15" s="351">
        <v>2</v>
      </c>
      <c r="DS15" s="351">
        <v>5</v>
      </c>
      <c r="DT15" s="338" t="str">
        <f t="shared" si="63"/>
        <v>2/5</v>
      </c>
      <c r="DU15" s="311">
        <f t="shared" si="64"/>
        <v>4.8</v>
      </c>
      <c r="DV15" s="28">
        <f t="shared" si="65"/>
        <v>6.3</v>
      </c>
      <c r="DW15" s="343">
        <f t="shared" si="66"/>
        <v>6.3</v>
      </c>
      <c r="DX15" s="348" t="str">
        <f t="shared" si="67"/>
        <v>4.8/6.3</v>
      </c>
      <c r="DY15" s="311">
        <v>4.3</v>
      </c>
      <c r="DZ15" s="351">
        <v>1</v>
      </c>
      <c r="EA15" s="351">
        <v>5</v>
      </c>
      <c r="EB15" s="338" t="str">
        <f t="shared" si="68"/>
        <v>1/5</v>
      </c>
      <c r="EC15" s="311">
        <f t="shared" si="69"/>
        <v>2.7</v>
      </c>
      <c r="ED15" s="28">
        <f t="shared" si="70"/>
        <v>4.7</v>
      </c>
      <c r="EE15" s="343">
        <v>5.8</v>
      </c>
      <c r="EF15" s="262" t="s">
        <v>415</v>
      </c>
      <c r="EG15" s="354">
        <f t="shared" si="72"/>
        <v>4.5</v>
      </c>
      <c r="EH15" s="354">
        <f t="shared" si="73"/>
        <v>5.8</v>
      </c>
      <c r="EI15" s="337" t="str">
        <f t="shared" si="74"/>
        <v>TB</v>
      </c>
      <c r="EJ15" s="355">
        <f t="shared" si="75"/>
        <v>5.7</v>
      </c>
      <c r="EK15" s="337" t="str">
        <f t="shared" si="76"/>
        <v>TB</v>
      </c>
      <c r="EL15" s="345">
        <v>3.5</v>
      </c>
      <c r="EM15" s="351">
        <v>2</v>
      </c>
      <c r="EN15" s="351">
        <v>0</v>
      </c>
      <c r="EO15" s="357" t="str">
        <f t="shared" si="77"/>
        <v>2/0</v>
      </c>
      <c r="EP15" s="345">
        <f t="shared" si="78"/>
        <v>2.8</v>
      </c>
      <c r="EQ15" s="147">
        <f t="shared" si="79"/>
        <v>1.8</v>
      </c>
      <c r="ER15" s="343">
        <v>7.3</v>
      </c>
      <c r="ES15" s="262" t="s">
        <v>482</v>
      </c>
      <c r="ET15" s="345">
        <v>6</v>
      </c>
      <c r="EU15" s="351">
        <v>8</v>
      </c>
      <c r="EV15" s="351"/>
      <c r="EW15" s="357">
        <f t="shared" si="81"/>
        <v>8</v>
      </c>
      <c r="EX15" s="345">
        <f t="shared" si="82"/>
        <v>7</v>
      </c>
      <c r="EY15" s="147" t="str">
        <f t="shared" si="83"/>
        <v>-</v>
      </c>
      <c r="EZ15" s="343">
        <f>MAX(EX15:EY15)</f>
        <v>7</v>
      </c>
      <c r="FA15" s="350">
        <f t="shared" si="84"/>
        <v>7</v>
      </c>
      <c r="FB15" s="345">
        <v>6.5</v>
      </c>
      <c r="FC15" s="351">
        <v>3</v>
      </c>
      <c r="FD15" s="351">
        <v>4</v>
      </c>
      <c r="FE15" s="357" t="str">
        <f t="shared" si="85"/>
        <v>3/4</v>
      </c>
      <c r="FF15" s="345">
        <f t="shared" si="86"/>
        <v>4.8</v>
      </c>
      <c r="FG15" s="147">
        <f t="shared" si="87"/>
        <v>5.3</v>
      </c>
      <c r="FH15" s="343">
        <f>MAX(FF15:FG15)</f>
        <v>5.3</v>
      </c>
      <c r="FI15" s="350" t="str">
        <f t="shared" si="88"/>
        <v>4.8/5.3</v>
      </c>
      <c r="FJ15" s="256">
        <v>5</v>
      </c>
      <c r="FK15" s="256"/>
      <c r="FL15" s="256">
        <f t="shared" si="89"/>
        <v>5</v>
      </c>
      <c r="FM15" s="445">
        <f t="shared" si="90"/>
        <v>5</v>
      </c>
      <c r="FN15" s="345">
        <v>6.67</v>
      </c>
      <c r="FO15" s="351">
        <v>2</v>
      </c>
      <c r="FP15" s="351">
        <v>4</v>
      </c>
      <c r="FQ15" s="357" t="str">
        <f t="shared" si="91"/>
        <v>2/4</v>
      </c>
      <c r="FR15" s="345">
        <f t="shared" si="92"/>
        <v>4.3</v>
      </c>
      <c r="FS15" s="147">
        <f t="shared" si="93"/>
        <v>5.3</v>
      </c>
      <c r="FT15" s="343">
        <f>MAX(FR15:FS15)</f>
        <v>5.3</v>
      </c>
      <c r="FU15" s="350" t="str">
        <f t="shared" si="94"/>
        <v>4.3/5.3</v>
      </c>
      <c r="FV15" s="256">
        <v>6</v>
      </c>
      <c r="FW15" s="256"/>
      <c r="FX15" s="256">
        <f t="shared" si="95"/>
        <v>6</v>
      </c>
      <c r="FY15" s="445">
        <f t="shared" si="96"/>
        <v>6</v>
      </c>
      <c r="FZ15" s="345">
        <v>4</v>
      </c>
      <c r="GA15" s="351">
        <v>4</v>
      </c>
      <c r="GB15" s="351">
        <v>7</v>
      </c>
      <c r="GC15" s="357" t="str">
        <f t="shared" si="97"/>
        <v>4/7</v>
      </c>
      <c r="GD15" s="345">
        <f t="shared" si="98"/>
        <v>4</v>
      </c>
      <c r="GE15" s="147">
        <f t="shared" si="99"/>
        <v>5.5</v>
      </c>
      <c r="GF15" s="343">
        <f>MAX(GD15:GE15)</f>
        <v>5.5</v>
      </c>
      <c r="GG15" s="350" t="str">
        <f t="shared" si="100"/>
        <v>4/5.5</v>
      </c>
      <c r="GH15" s="335">
        <f t="shared" si="101"/>
        <v>4.9</v>
      </c>
      <c r="GI15" s="335">
        <f t="shared" si="102"/>
        <v>5.7</v>
      </c>
      <c r="GJ15" s="337" t="str">
        <f t="shared" si="103"/>
        <v>TB</v>
      </c>
      <c r="GK15" s="345">
        <v>6</v>
      </c>
      <c r="GL15" s="351">
        <v>3</v>
      </c>
      <c r="GM15" s="351">
        <v>5</v>
      </c>
      <c r="GN15" s="357" t="str">
        <f t="shared" si="104"/>
        <v>3/5</v>
      </c>
      <c r="GO15" s="345">
        <f t="shared" si="105"/>
        <v>4.5</v>
      </c>
      <c r="GP15" s="147">
        <f t="shared" si="106"/>
        <v>5.5</v>
      </c>
      <c r="GQ15" s="343">
        <f>MAX(GO15:GP15)</f>
        <v>5.5</v>
      </c>
      <c r="GR15" s="350" t="str">
        <f t="shared" si="107"/>
        <v>4.5/5.5</v>
      </c>
      <c r="GS15" s="345">
        <v>6.3</v>
      </c>
      <c r="GT15" s="351">
        <v>5</v>
      </c>
      <c r="GU15" s="351"/>
      <c r="GV15" s="357">
        <f t="shared" si="108"/>
        <v>5</v>
      </c>
      <c r="GW15" s="345">
        <f t="shared" si="109"/>
        <v>5.7</v>
      </c>
      <c r="GX15" s="147" t="str">
        <f t="shared" si="110"/>
        <v>-</v>
      </c>
      <c r="GY15" s="343">
        <f>MAX(GW15:GX15)</f>
        <v>5.7</v>
      </c>
      <c r="GZ15" s="350">
        <f t="shared" si="111"/>
        <v>5.7</v>
      </c>
      <c r="HA15" s="345">
        <v>4</v>
      </c>
      <c r="HB15" s="351">
        <v>4</v>
      </c>
      <c r="HC15" s="351">
        <v>6</v>
      </c>
      <c r="HD15" s="357" t="str">
        <f t="shared" si="112"/>
        <v>4/6</v>
      </c>
      <c r="HE15" s="345">
        <f t="shared" si="113"/>
        <v>4</v>
      </c>
      <c r="HF15" s="147">
        <f t="shared" si="114"/>
        <v>5</v>
      </c>
      <c r="HG15" s="343">
        <f>MAX(HE15:HF15)</f>
        <v>5</v>
      </c>
      <c r="HH15" s="350" t="str">
        <f t="shared" si="115"/>
        <v>4/5</v>
      </c>
      <c r="HI15" s="256">
        <v>6</v>
      </c>
      <c r="HJ15" s="256"/>
      <c r="HK15" s="256">
        <f t="shared" si="116"/>
        <v>6</v>
      </c>
      <c r="HL15" s="445">
        <f t="shared" si="117"/>
        <v>6</v>
      </c>
      <c r="HM15" s="256">
        <v>5</v>
      </c>
      <c r="HN15" s="256"/>
      <c r="HO15" s="256">
        <f t="shared" si="118"/>
        <v>5</v>
      </c>
      <c r="HP15" s="445">
        <f t="shared" si="119"/>
        <v>5</v>
      </c>
      <c r="HQ15" s="336">
        <f t="shared" si="120"/>
        <v>5.1</v>
      </c>
      <c r="HR15" s="336">
        <f t="shared" si="121"/>
        <v>5.4</v>
      </c>
      <c r="HS15" s="337" t="str">
        <f t="shared" si="122"/>
        <v>TB</v>
      </c>
      <c r="HT15" s="443">
        <f t="shared" si="123"/>
        <v>5.6</v>
      </c>
      <c r="HU15" s="286" t="str">
        <f t="shared" si="124"/>
        <v>TB</v>
      </c>
      <c r="HV15" s="444">
        <f t="shared" si="125"/>
        <v>5.7</v>
      </c>
      <c r="HW15" s="286" t="str">
        <f t="shared" si="126"/>
        <v>TB</v>
      </c>
      <c r="HX15" s="619">
        <v>5</v>
      </c>
      <c r="HY15" s="619">
        <v>5</v>
      </c>
      <c r="HZ15" s="619">
        <v>5.5</v>
      </c>
      <c r="IA15" s="613">
        <f>ROUND(SUM(HX15:HZ15)/3,1)</f>
        <v>5.2</v>
      </c>
      <c r="IB15" s="648">
        <f t="shared" si="127"/>
        <v>5.5</v>
      </c>
      <c r="IC15" s="615" t="str">
        <f t="shared" si="128"/>
        <v>TB</v>
      </c>
    </row>
    <row r="16" spans="1:237" s="17" customFormat="1" ht="15.75" customHeight="1">
      <c r="A16" s="564">
        <v>10</v>
      </c>
      <c r="B16" s="452">
        <v>15</v>
      </c>
      <c r="C16" s="456" t="s">
        <v>86</v>
      </c>
      <c r="D16" s="458" t="s">
        <v>363</v>
      </c>
      <c r="E16" s="459" t="s">
        <v>39</v>
      </c>
      <c r="F16" s="98" t="s">
        <v>66</v>
      </c>
      <c r="G16" s="99" t="s">
        <v>119</v>
      </c>
      <c r="H16" s="99" t="s">
        <v>127</v>
      </c>
      <c r="I16" s="52">
        <v>3</v>
      </c>
      <c r="J16" s="52">
        <v>6</v>
      </c>
      <c r="K16" s="308" t="s">
        <v>230</v>
      </c>
      <c r="L16" s="310">
        <v>5</v>
      </c>
      <c r="M16" s="310"/>
      <c r="N16" s="310">
        <f t="shared" si="129"/>
        <v>5</v>
      </c>
      <c r="O16" s="338">
        <v>7</v>
      </c>
      <c r="P16" s="338"/>
      <c r="Q16" s="338">
        <f t="shared" si="0"/>
        <v>7</v>
      </c>
      <c r="R16" s="311">
        <f t="shared" si="1"/>
        <v>5</v>
      </c>
      <c r="S16" s="312">
        <v>6</v>
      </c>
      <c r="T16" s="339">
        <f t="shared" si="2"/>
        <v>6</v>
      </c>
      <c r="U16" s="340" t="s">
        <v>234</v>
      </c>
      <c r="V16" s="341">
        <v>7</v>
      </c>
      <c r="W16" s="342">
        <v>4</v>
      </c>
      <c r="X16" s="342"/>
      <c r="Y16" s="338">
        <f t="shared" si="3"/>
        <v>4</v>
      </c>
      <c r="Z16" s="311">
        <f t="shared" si="4"/>
        <v>5.5</v>
      </c>
      <c r="AA16" s="28" t="str">
        <f t="shared" si="5"/>
        <v>-</v>
      </c>
      <c r="AB16" s="343">
        <f t="shared" si="6"/>
        <v>5.5</v>
      </c>
      <c r="AC16" s="344">
        <f t="shared" si="7"/>
        <v>5.5</v>
      </c>
      <c r="AD16" s="311">
        <v>5</v>
      </c>
      <c r="AE16" s="310">
        <v>5</v>
      </c>
      <c r="AF16" s="338"/>
      <c r="AG16" s="338">
        <f t="shared" si="130"/>
        <v>5</v>
      </c>
      <c r="AH16" s="311">
        <f t="shared" si="131"/>
        <v>5</v>
      </c>
      <c r="AI16" s="28" t="str">
        <f t="shared" si="10"/>
        <v>-</v>
      </c>
      <c r="AJ16" s="345">
        <f t="shared" si="11"/>
        <v>5</v>
      </c>
      <c r="AK16" s="346">
        <f t="shared" si="12"/>
        <v>5</v>
      </c>
      <c r="AL16" s="347">
        <v>5</v>
      </c>
      <c r="AM16" s="310">
        <v>6</v>
      </c>
      <c r="AN16" s="338"/>
      <c r="AO16" s="338">
        <f t="shared" si="13"/>
        <v>6</v>
      </c>
      <c r="AP16" s="311">
        <f t="shared" si="14"/>
        <v>5.5</v>
      </c>
      <c r="AQ16" s="28" t="str">
        <f t="shared" si="15"/>
        <v>-</v>
      </c>
      <c r="AR16" s="343">
        <f t="shared" si="16"/>
        <v>5.5</v>
      </c>
      <c r="AS16" s="344">
        <f t="shared" si="17"/>
        <v>5.5</v>
      </c>
      <c r="AT16" s="342">
        <v>5.5</v>
      </c>
      <c r="AU16" s="342">
        <v>5</v>
      </c>
      <c r="AV16" s="342"/>
      <c r="AW16" s="338">
        <f t="shared" si="18"/>
        <v>5</v>
      </c>
      <c r="AX16" s="311">
        <f t="shared" si="19"/>
        <v>5.3</v>
      </c>
      <c r="AY16" s="28" t="str">
        <f t="shared" si="20"/>
        <v>-</v>
      </c>
      <c r="AZ16" s="343">
        <f t="shared" si="21"/>
        <v>5.3</v>
      </c>
      <c r="BA16" s="344">
        <f t="shared" si="22"/>
        <v>5.3</v>
      </c>
      <c r="BB16" s="311">
        <v>4.5</v>
      </c>
      <c r="BC16" s="310">
        <v>3</v>
      </c>
      <c r="BD16" s="338">
        <v>2</v>
      </c>
      <c r="BE16" s="360" t="s">
        <v>262</v>
      </c>
      <c r="BF16" s="311">
        <f t="shared" si="24"/>
        <v>3.8</v>
      </c>
      <c r="BG16" s="28">
        <v>5.3</v>
      </c>
      <c r="BH16" s="343">
        <f t="shared" si="26"/>
        <v>5.3</v>
      </c>
      <c r="BI16" s="261" t="s">
        <v>263</v>
      </c>
      <c r="BJ16" s="311">
        <v>5.5</v>
      </c>
      <c r="BK16" s="310">
        <v>4</v>
      </c>
      <c r="BL16" s="358">
        <v>5</v>
      </c>
      <c r="BM16" s="338" t="str">
        <f t="shared" si="132"/>
        <v>4/5</v>
      </c>
      <c r="BN16" s="311">
        <f t="shared" si="28"/>
        <v>4.8</v>
      </c>
      <c r="BO16" s="28">
        <f t="shared" si="29"/>
        <v>5.3</v>
      </c>
      <c r="BP16" s="343">
        <f t="shared" si="133"/>
        <v>5.3</v>
      </c>
      <c r="BQ16" s="353" t="str">
        <f t="shared" si="134"/>
        <v>4.8/5.3</v>
      </c>
      <c r="BR16" s="466">
        <f t="shared" si="30"/>
        <v>5.1</v>
      </c>
      <c r="BS16" s="467">
        <f t="shared" si="31"/>
        <v>5.4</v>
      </c>
      <c r="BT16" s="337" t="str">
        <f t="shared" si="32"/>
        <v>TB</v>
      </c>
      <c r="BU16" s="311">
        <v>7.2</v>
      </c>
      <c r="BV16" s="310">
        <v>7</v>
      </c>
      <c r="BW16" s="270"/>
      <c r="BX16" s="338">
        <f t="shared" si="33"/>
        <v>7</v>
      </c>
      <c r="BY16" s="311">
        <f t="shared" si="34"/>
        <v>7.1</v>
      </c>
      <c r="BZ16" s="28" t="str">
        <f t="shared" si="35"/>
        <v>-</v>
      </c>
      <c r="CA16" s="343">
        <f t="shared" si="36"/>
        <v>7.1</v>
      </c>
      <c r="CB16" s="344">
        <f t="shared" si="37"/>
        <v>7.1</v>
      </c>
      <c r="CC16" s="311">
        <v>7</v>
      </c>
      <c r="CD16" s="351">
        <v>1</v>
      </c>
      <c r="CE16" s="351">
        <v>4</v>
      </c>
      <c r="CF16" s="338" t="str">
        <f t="shared" si="38"/>
        <v>1/4</v>
      </c>
      <c r="CG16" s="311">
        <f t="shared" si="39"/>
        <v>4</v>
      </c>
      <c r="CH16" s="28">
        <f t="shared" si="40"/>
        <v>5.5</v>
      </c>
      <c r="CI16" s="343">
        <f t="shared" si="41"/>
        <v>5.5</v>
      </c>
      <c r="CJ16" s="353" t="str">
        <f t="shared" si="42"/>
        <v>4/5.5</v>
      </c>
      <c r="CK16" s="311">
        <v>6</v>
      </c>
      <c r="CL16" s="351">
        <v>4</v>
      </c>
      <c r="CM16" s="351"/>
      <c r="CN16" s="338">
        <f t="shared" si="43"/>
        <v>4</v>
      </c>
      <c r="CO16" s="311">
        <f t="shared" si="44"/>
        <v>5</v>
      </c>
      <c r="CP16" s="28" t="str">
        <f t="shared" si="45"/>
        <v>-</v>
      </c>
      <c r="CQ16" s="343">
        <f t="shared" si="46"/>
        <v>5</v>
      </c>
      <c r="CR16" s="348">
        <f t="shared" si="47"/>
        <v>5</v>
      </c>
      <c r="CS16" s="311">
        <v>6.8</v>
      </c>
      <c r="CT16" s="351">
        <v>2</v>
      </c>
      <c r="CU16" s="351">
        <v>5</v>
      </c>
      <c r="CV16" s="338" t="str">
        <f t="shared" si="48"/>
        <v>2/5</v>
      </c>
      <c r="CW16" s="311">
        <f t="shared" si="49"/>
        <v>4.4</v>
      </c>
      <c r="CX16" s="28">
        <f t="shared" si="50"/>
        <v>5.9</v>
      </c>
      <c r="CY16" s="343">
        <f t="shared" si="51"/>
        <v>5.9</v>
      </c>
      <c r="CZ16" s="348" t="str">
        <f t="shared" si="52"/>
        <v>4.4/5.9</v>
      </c>
      <c r="DA16" s="311">
        <v>2.3</v>
      </c>
      <c r="DB16" s="351">
        <v>0</v>
      </c>
      <c r="DC16" s="351">
        <v>7</v>
      </c>
      <c r="DD16" s="338" t="str">
        <f t="shared" si="53"/>
        <v>0/7</v>
      </c>
      <c r="DE16" s="311">
        <f t="shared" si="54"/>
        <v>1.2</v>
      </c>
      <c r="DF16" s="28">
        <f t="shared" si="55"/>
        <v>4.7</v>
      </c>
      <c r="DG16" s="343">
        <v>6</v>
      </c>
      <c r="DH16" s="455" t="s">
        <v>341</v>
      </c>
      <c r="DI16" s="311">
        <v>5.5</v>
      </c>
      <c r="DJ16" s="351">
        <v>6</v>
      </c>
      <c r="DK16" s="359"/>
      <c r="DL16" s="338">
        <f t="shared" si="58"/>
        <v>6</v>
      </c>
      <c r="DM16" s="311">
        <f t="shared" si="59"/>
        <v>5.8</v>
      </c>
      <c r="DN16" s="28" t="str">
        <f t="shared" si="60"/>
        <v>-</v>
      </c>
      <c r="DO16" s="343">
        <f t="shared" si="61"/>
        <v>5.8</v>
      </c>
      <c r="DP16" s="348">
        <f t="shared" si="62"/>
        <v>5.8</v>
      </c>
      <c r="DQ16" s="311">
        <v>7</v>
      </c>
      <c r="DR16" s="351">
        <v>2</v>
      </c>
      <c r="DS16" s="351">
        <v>5</v>
      </c>
      <c r="DT16" s="338" t="str">
        <f t="shared" si="63"/>
        <v>2/5</v>
      </c>
      <c r="DU16" s="311">
        <f t="shared" si="64"/>
        <v>4.5</v>
      </c>
      <c r="DV16" s="28">
        <f t="shared" si="65"/>
        <v>6</v>
      </c>
      <c r="DW16" s="343">
        <f t="shared" si="66"/>
        <v>6</v>
      </c>
      <c r="DX16" s="348" t="str">
        <f t="shared" si="67"/>
        <v>4.5/6</v>
      </c>
      <c r="DY16" s="311">
        <v>2.3</v>
      </c>
      <c r="DZ16" s="351">
        <v>1</v>
      </c>
      <c r="EA16" s="351">
        <v>3</v>
      </c>
      <c r="EB16" s="338" t="str">
        <f t="shared" si="68"/>
        <v>1/3</v>
      </c>
      <c r="EC16" s="311">
        <f t="shared" si="69"/>
        <v>1.7</v>
      </c>
      <c r="ED16" s="28">
        <f t="shared" si="70"/>
        <v>2.7</v>
      </c>
      <c r="EE16" s="343">
        <v>6</v>
      </c>
      <c r="EF16" s="262" t="s">
        <v>416</v>
      </c>
      <c r="EG16" s="354">
        <f t="shared" si="72"/>
        <v>3.8</v>
      </c>
      <c r="EH16" s="354">
        <f t="shared" si="73"/>
        <v>5.9</v>
      </c>
      <c r="EI16" s="337" t="str">
        <f t="shared" si="74"/>
        <v>TB</v>
      </c>
      <c r="EJ16" s="355">
        <f t="shared" si="75"/>
        <v>5.7</v>
      </c>
      <c r="EK16" s="337" t="str">
        <f t="shared" si="76"/>
        <v>TB</v>
      </c>
      <c r="EL16" s="345">
        <v>4</v>
      </c>
      <c r="EM16" s="351">
        <v>1</v>
      </c>
      <c r="EN16" s="351">
        <v>3</v>
      </c>
      <c r="EO16" s="357" t="str">
        <f t="shared" si="77"/>
        <v>1/3</v>
      </c>
      <c r="EP16" s="345">
        <f t="shared" si="78"/>
        <v>2.5</v>
      </c>
      <c r="EQ16" s="147">
        <f t="shared" si="79"/>
        <v>3.5</v>
      </c>
      <c r="ER16" s="343">
        <v>6.8</v>
      </c>
      <c r="ES16" s="262" t="s">
        <v>459</v>
      </c>
      <c r="ET16" s="345">
        <v>5.5</v>
      </c>
      <c r="EU16" s="351">
        <v>5</v>
      </c>
      <c r="EV16" s="351"/>
      <c r="EW16" s="357">
        <f t="shared" si="81"/>
        <v>5</v>
      </c>
      <c r="EX16" s="345">
        <f t="shared" si="82"/>
        <v>5.3</v>
      </c>
      <c r="EY16" s="147" t="str">
        <f t="shared" si="83"/>
        <v>-</v>
      </c>
      <c r="EZ16" s="343">
        <f>MAX(EX16:EY16)</f>
        <v>5.3</v>
      </c>
      <c r="FA16" s="350">
        <f t="shared" si="84"/>
        <v>5.3</v>
      </c>
      <c r="FB16" s="345">
        <v>7</v>
      </c>
      <c r="FC16" s="351">
        <v>4</v>
      </c>
      <c r="FD16" s="351"/>
      <c r="FE16" s="357">
        <f t="shared" si="85"/>
        <v>4</v>
      </c>
      <c r="FF16" s="345">
        <f t="shared" si="86"/>
        <v>5.5</v>
      </c>
      <c r="FG16" s="147" t="str">
        <f t="shared" si="87"/>
        <v>-</v>
      </c>
      <c r="FH16" s="343">
        <f>MAX(FF16:FG16)</f>
        <v>5.5</v>
      </c>
      <c r="FI16" s="350">
        <f t="shared" si="88"/>
        <v>5.5</v>
      </c>
      <c r="FJ16" s="256">
        <v>6</v>
      </c>
      <c r="FK16" s="256"/>
      <c r="FL16" s="256">
        <f t="shared" si="89"/>
        <v>6</v>
      </c>
      <c r="FM16" s="445">
        <f t="shared" si="90"/>
        <v>6</v>
      </c>
      <c r="FN16" s="345">
        <v>7.67</v>
      </c>
      <c r="FO16" s="351">
        <v>4</v>
      </c>
      <c r="FP16" s="351"/>
      <c r="FQ16" s="357">
        <f t="shared" si="91"/>
        <v>4</v>
      </c>
      <c r="FR16" s="345">
        <f t="shared" si="92"/>
        <v>5.8</v>
      </c>
      <c r="FS16" s="147" t="str">
        <f t="shared" si="93"/>
        <v>-</v>
      </c>
      <c r="FT16" s="343">
        <f>MAX(FR16:FS16)</f>
        <v>5.8</v>
      </c>
      <c r="FU16" s="350">
        <f t="shared" si="94"/>
        <v>5.8</v>
      </c>
      <c r="FV16" s="256">
        <v>7</v>
      </c>
      <c r="FW16" s="256"/>
      <c r="FX16" s="256">
        <f t="shared" si="95"/>
        <v>7</v>
      </c>
      <c r="FY16" s="445">
        <f t="shared" si="96"/>
        <v>7</v>
      </c>
      <c r="FZ16" s="345">
        <v>3</v>
      </c>
      <c r="GA16" s="351">
        <v>3</v>
      </c>
      <c r="GB16" s="351">
        <v>7</v>
      </c>
      <c r="GC16" s="357" t="str">
        <f t="shared" si="97"/>
        <v>3/7</v>
      </c>
      <c r="GD16" s="345">
        <f t="shared" si="98"/>
        <v>3</v>
      </c>
      <c r="GE16" s="147">
        <f t="shared" si="99"/>
        <v>5</v>
      </c>
      <c r="GF16" s="343">
        <f>MAX(GD16:GE16)</f>
        <v>5</v>
      </c>
      <c r="GG16" s="350" t="str">
        <f t="shared" si="100"/>
        <v>3/5</v>
      </c>
      <c r="GH16" s="335">
        <f t="shared" si="101"/>
        <v>5.4</v>
      </c>
      <c r="GI16" s="335">
        <f t="shared" si="102"/>
        <v>6</v>
      </c>
      <c r="GJ16" s="337" t="str">
        <f t="shared" si="103"/>
        <v>TBK</v>
      </c>
      <c r="GK16" s="345">
        <v>6</v>
      </c>
      <c r="GL16" s="351">
        <v>4</v>
      </c>
      <c r="GM16" s="351"/>
      <c r="GN16" s="357">
        <f t="shared" si="104"/>
        <v>4</v>
      </c>
      <c r="GO16" s="345">
        <f t="shared" si="105"/>
        <v>5</v>
      </c>
      <c r="GP16" s="147" t="str">
        <f t="shared" si="106"/>
        <v>-</v>
      </c>
      <c r="GQ16" s="343">
        <f>MAX(GO16:GP16)</f>
        <v>5</v>
      </c>
      <c r="GR16" s="350">
        <f t="shared" si="107"/>
        <v>5</v>
      </c>
      <c r="GS16" s="345">
        <v>5</v>
      </c>
      <c r="GT16" s="351">
        <v>5</v>
      </c>
      <c r="GU16" s="351"/>
      <c r="GV16" s="357">
        <f t="shared" si="108"/>
        <v>5</v>
      </c>
      <c r="GW16" s="345">
        <f t="shared" si="109"/>
        <v>5</v>
      </c>
      <c r="GX16" s="147" t="str">
        <f t="shared" si="110"/>
        <v>-</v>
      </c>
      <c r="GY16" s="343">
        <f>MAX(GW16:GX16)</f>
        <v>5</v>
      </c>
      <c r="GZ16" s="350">
        <f t="shared" si="111"/>
        <v>5</v>
      </c>
      <c r="HA16" s="345">
        <v>4.5</v>
      </c>
      <c r="HB16" s="351">
        <v>2</v>
      </c>
      <c r="HC16" s="351">
        <v>3</v>
      </c>
      <c r="HD16" s="357" t="str">
        <f t="shared" si="112"/>
        <v>2/3</v>
      </c>
      <c r="HE16" s="345">
        <f t="shared" si="113"/>
        <v>3.3</v>
      </c>
      <c r="HF16" s="147">
        <f t="shared" si="114"/>
        <v>3.8</v>
      </c>
      <c r="HG16" s="47">
        <v>7.3</v>
      </c>
      <c r="HH16" s="262" t="s">
        <v>477</v>
      </c>
      <c r="HI16" s="256">
        <v>6</v>
      </c>
      <c r="HJ16" s="256"/>
      <c r="HK16" s="256">
        <f t="shared" si="116"/>
        <v>6</v>
      </c>
      <c r="HL16" s="445">
        <f t="shared" si="117"/>
        <v>6</v>
      </c>
      <c r="HM16" s="256">
        <v>5</v>
      </c>
      <c r="HN16" s="256"/>
      <c r="HO16" s="256">
        <f t="shared" si="118"/>
        <v>5</v>
      </c>
      <c r="HP16" s="445">
        <f t="shared" si="119"/>
        <v>5</v>
      </c>
      <c r="HQ16" s="336">
        <f t="shared" si="120"/>
        <v>5</v>
      </c>
      <c r="HR16" s="336">
        <f t="shared" si="121"/>
        <v>5.4</v>
      </c>
      <c r="HS16" s="337" t="str">
        <f t="shared" si="122"/>
        <v>TB</v>
      </c>
      <c r="HT16" s="443">
        <f t="shared" si="123"/>
        <v>5.7</v>
      </c>
      <c r="HU16" s="286" t="str">
        <f t="shared" si="124"/>
        <v>TB</v>
      </c>
      <c r="HV16" s="444">
        <f t="shared" si="125"/>
        <v>5.7</v>
      </c>
      <c r="HW16" s="286" t="str">
        <f t="shared" si="126"/>
        <v>TB</v>
      </c>
      <c r="HX16" s="619">
        <v>5</v>
      </c>
      <c r="HY16" s="619">
        <v>6</v>
      </c>
      <c r="HZ16" s="619">
        <v>5</v>
      </c>
      <c r="IA16" s="613">
        <f>ROUND(SUM(HX16:HZ16)/3,1)</f>
        <v>5.3</v>
      </c>
      <c r="IB16" s="648">
        <f t="shared" si="127"/>
        <v>5.5</v>
      </c>
      <c r="IC16" s="615" t="str">
        <f t="shared" si="128"/>
        <v>TB</v>
      </c>
    </row>
    <row r="17" spans="1:237" s="17" customFormat="1" ht="15.75" customHeight="1">
      <c r="A17" s="564">
        <v>11</v>
      </c>
      <c r="B17" s="452">
        <v>16</v>
      </c>
      <c r="C17" s="456" t="s">
        <v>87</v>
      </c>
      <c r="D17" s="458" t="s">
        <v>364</v>
      </c>
      <c r="E17" s="459" t="s">
        <v>25</v>
      </c>
      <c r="F17" s="98" t="s">
        <v>66</v>
      </c>
      <c r="G17" s="99" t="s">
        <v>120</v>
      </c>
      <c r="H17" s="99" t="s">
        <v>131</v>
      </c>
      <c r="I17" s="52">
        <v>3</v>
      </c>
      <c r="J17" s="52">
        <v>6</v>
      </c>
      <c r="K17" s="308" t="s">
        <v>230</v>
      </c>
      <c r="L17" s="310">
        <v>6</v>
      </c>
      <c r="M17" s="310"/>
      <c r="N17" s="310">
        <f t="shared" si="129"/>
        <v>6</v>
      </c>
      <c r="O17" s="338">
        <v>7</v>
      </c>
      <c r="P17" s="338"/>
      <c r="Q17" s="338">
        <f t="shared" si="0"/>
        <v>7</v>
      </c>
      <c r="R17" s="311">
        <f t="shared" si="1"/>
        <v>5.3</v>
      </c>
      <c r="S17" s="312">
        <v>6.3</v>
      </c>
      <c r="T17" s="339">
        <f t="shared" si="2"/>
        <v>6.3</v>
      </c>
      <c r="U17" s="340" t="s">
        <v>237</v>
      </c>
      <c r="V17" s="341">
        <v>8</v>
      </c>
      <c r="W17" s="342">
        <v>6</v>
      </c>
      <c r="X17" s="342"/>
      <c r="Y17" s="338">
        <f t="shared" si="3"/>
        <v>6</v>
      </c>
      <c r="Z17" s="311">
        <f t="shared" si="4"/>
        <v>7</v>
      </c>
      <c r="AA17" s="28" t="str">
        <f t="shared" si="5"/>
        <v>-</v>
      </c>
      <c r="AB17" s="343">
        <f t="shared" si="6"/>
        <v>7</v>
      </c>
      <c r="AC17" s="344">
        <f t="shared" si="7"/>
        <v>7</v>
      </c>
      <c r="AD17" s="311">
        <v>8.3</v>
      </c>
      <c r="AE17" s="310">
        <v>9</v>
      </c>
      <c r="AF17" s="338"/>
      <c r="AG17" s="338">
        <f t="shared" si="130"/>
        <v>9</v>
      </c>
      <c r="AH17" s="311">
        <f t="shared" si="131"/>
        <v>8.7</v>
      </c>
      <c r="AI17" s="28" t="str">
        <f t="shared" si="10"/>
        <v>-</v>
      </c>
      <c r="AJ17" s="345">
        <f t="shared" si="11"/>
        <v>8.7</v>
      </c>
      <c r="AK17" s="346">
        <f t="shared" si="12"/>
        <v>8.7</v>
      </c>
      <c r="AL17" s="347">
        <v>7.2</v>
      </c>
      <c r="AM17" s="310">
        <v>7</v>
      </c>
      <c r="AN17" s="338"/>
      <c r="AO17" s="338">
        <f t="shared" si="13"/>
        <v>7</v>
      </c>
      <c r="AP17" s="311">
        <f t="shared" si="14"/>
        <v>7.1</v>
      </c>
      <c r="AQ17" s="28" t="str">
        <f t="shared" si="15"/>
        <v>-</v>
      </c>
      <c r="AR17" s="343">
        <f t="shared" si="16"/>
        <v>7.1</v>
      </c>
      <c r="AS17" s="344">
        <f t="shared" si="17"/>
        <v>7.1</v>
      </c>
      <c r="AT17" s="342">
        <v>7.5</v>
      </c>
      <c r="AU17" s="342">
        <v>7</v>
      </c>
      <c r="AV17" s="342"/>
      <c r="AW17" s="338">
        <f t="shared" si="18"/>
        <v>7</v>
      </c>
      <c r="AX17" s="311">
        <f t="shared" si="19"/>
        <v>7.3</v>
      </c>
      <c r="AY17" s="28" t="str">
        <f t="shared" si="20"/>
        <v>-</v>
      </c>
      <c r="AZ17" s="343">
        <f t="shared" si="21"/>
        <v>7.3</v>
      </c>
      <c r="BA17" s="344">
        <f t="shared" si="22"/>
        <v>7.3</v>
      </c>
      <c r="BB17" s="311">
        <v>7</v>
      </c>
      <c r="BC17" s="310">
        <v>2</v>
      </c>
      <c r="BD17" s="338">
        <v>6</v>
      </c>
      <c r="BE17" s="338" t="str">
        <f>IF(BF17&gt;=5,BC17,IF(BG17&gt;=5,BC17&amp;"/"&amp;BD17,BC17&amp;"/"&amp;BD17))</f>
        <v>2/6</v>
      </c>
      <c r="BF17" s="311">
        <f t="shared" si="24"/>
        <v>4.5</v>
      </c>
      <c r="BG17" s="28">
        <f>IF(ISNUMBER(BD17),ROUND((BB17+BD17)/2,1),"-")</f>
        <v>6.5</v>
      </c>
      <c r="BH17" s="343">
        <f t="shared" si="26"/>
        <v>6.5</v>
      </c>
      <c r="BI17" s="344" t="str">
        <f>IF(BF17&gt;=5,BF17,IF(BG17&gt;=5,BF17&amp;"/"&amp;BG17,BF17&amp;"/"&amp;BG17))</f>
        <v>4.5/6.5</v>
      </c>
      <c r="BJ17" s="311">
        <v>7</v>
      </c>
      <c r="BK17" s="310">
        <v>6</v>
      </c>
      <c r="BL17" s="358"/>
      <c r="BM17" s="338">
        <f t="shared" si="132"/>
        <v>6</v>
      </c>
      <c r="BN17" s="311">
        <f t="shared" si="28"/>
        <v>6.5</v>
      </c>
      <c r="BO17" s="28" t="str">
        <f t="shared" si="29"/>
        <v>-</v>
      </c>
      <c r="BP17" s="343">
        <f t="shared" si="133"/>
        <v>6.5</v>
      </c>
      <c r="BQ17" s="353">
        <f t="shared" si="134"/>
        <v>6.5</v>
      </c>
      <c r="BR17" s="466">
        <f t="shared" si="30"/>
        <v>6.9</v>
      </c>
      <c r="BS17" s="467">
        <f t="shared" si="31"/>
        <v>7.2</v>
      </c>
      <c r="BT17" s="337" t="str">
        <f t="shared" si="32"/>
        <v>Khá</v>
      </c>
      <c r="BU17" s="311">
        <v>8.6</v>
      </c>
      <c r="BV17" s="310">
        <v>8</v>
      </c>
      <c r="BW17" s="270"/>
      <c r="BX17" s="338">
        <f t="shared" si="33"/>
        <v>8</v>
      </c>
      <c r="BY17" s="311">
        <f t="shared" si="34"/>
        <v>8.3</v>
      </c>
      <c r="BZ17" s="28" t="str">
        <f t="shared" si="35"/>
        <v>-</v>
      </c>
      <c r="CA17" s="343">
        <f t="shared" si="36"/>
        <v>8.3</v>
      </c>
      <c r="CB17" s="344">
        <f t="shared" si="37"/>
        <v>8.3</v>
      </c>
      <c r="CC17" s="311">
        <v>9.5</v>
      </c>
      <c r="CD17" s="351">
        <v>7</v>
      </c>
      <c r="CE17" s="351"/>
      <c r="CF17" s="338">
        <f t="shared" si="38"/>
        <v>7</v>
      </c>
      <c r="CG17" s="311">
        <f t="shared" si="39"/>
        <v>8.3</v>
      </c>
      <c r="CH17" s="28" t="str">
        <f t="shared" si="40"/>
        <v>-</v>
      </c>
      <c r="CI17" s="343">
        <f t="shared" si="41"/>
        <v>8.3</v>
      </c>
      <c r="CJ17" s="353">
        <f t="shared" si="42"/>
        <v>8.3</v>
      </c>
      <c r="CK17" s="311">
        <v>7.7</v>
      </c>
      <c r="CL17" s="351">
        <v>9</v>
      </c>
      <c r="CM17" s="351"/>
      <c r="CN17" s="338">
        <f t="shared" si="43"/>
        <v>9</v>
      </c>
      <c r="CO17" s="311">
        <f t="shared" si="44"/>
        <v>8.4</v>
      </c>
      <c r="CP17" s="28" t="str">
        <f t="shared" si="45"/>
        <v>-</v>
      </c>
      <c r="CQ17" s="343">
        <f t="shared" si="46"/>
        <v>8.4</v>
      </c>
      <c r="CR17" s="348">
        <f t="shared" si="47"/>
        <v>8.4</v>
      </c>
      <c r="CS17" s="311">
        <v>7.8</v>
      </c>
      <c r="CT17" s="351">
        <v>5</v>
      </c>
      <c r="CU17" s="351"/>
      <c r="CV17" s="338">
        <f t="shared" si="48"/>
        <v>5</v>
      </c>
      <c r="CW17" s="311">
        <f t="shared" si="49"/>
        <v>6.4</v>
      </c>
      <c r="CX17" s="28" t="str">
        <f t="shared" si="50"/>
        <v>-</v>
      </c>
      <c r="CY17" s="343">
        <f t="shared" si="51"/>
        <v>6.4</v>
      </c>
      <c r="CZ17" s="348">
        <f t="shared" si="52"/>
        <v>6.4</v>
      </c>
      <c r="DA17" s="311">
        <v>9.3</v>
      </c>
      <c r="DB17" s="351">
        <v>9</v>
      </c>
      <c r="DC17" s="351"/>
      <c r="DD17" s="338">
        <f t="shared" si="53"/>
        <v>9</v>
      </c>
      <c r="DE17" s="311">
        <f t="shared" si="54"/>
        <v>9.2</v>
      </c>
      <c r="DF17" s="28" t="str">
        <f t="shared" si="55"/>
        <v>-</v>
      </c>
      <c r="DG17" s="343">
        <f t="shared" si="56"/>
        <v>9.2</v>
      </c>
      <c r="DH17" s="348">
        <f t="shared" si="57"/>
        <v>9.2</v>
      </c>
      <c r="DI17" s="311">
        <v>8</v>
      </c>
      <c r="DJ17" s="351">
        <v>8</v>
      </c>
      <c r="DK17" s="359"/>
      <c r="DL17" s="338">
        <f t="shared" si="58"/>
        <v>8</v>
      </c>
      <c r="DM17" s="311">
        <f t="shared" si="59"/>
        <v>8</v>
      </c>
      <c r="DN17" s="28" t="str">
        <f t="shared" si="60"/>
        <v>-</v>
      </c>
      <c r="DO17" s="343">
        <f t="shared" si="61"/>
        <v>8</v>
      </c>
      <c r="DP17" s="348">
        <f t="shared" si="62"/>
        <v>8</v>
      </c>
      <c r="DQ17" s="311">
        <v>9</v>
      </c>
      <c r="DR17" s="351">
        <v>8</v>
      </c>
      <c r="DS17" s="351"/>
      <c r="DT17" s="338">
        <f t="shared" si="63"/>
        <v>8</v>
      </c>
      <c r="DU17" s="311">
        <f t="shared" si="64"/>
        <v>8.5</v>
      </c>
      <c r="DV17" s="28" t="str">
        <f t="shared" si="65"/>
        <v>-</v>
      </c>
      <c r="DW17" s="343">
        <f t="shared" si="66"/>
        <v>8.5</v>
      </c>
      <c r="DX17" s="348">
        <f t="shared" si="67"/>
        <v>8.5</v>
      </c>
      <c r="DY17" s="311">
        <v>6.7</v>
      </c>
      <c r="DZ17" s="351">
        <v>9</v>
      </c>
      <c r="EA17" s="351"/>
      <c r="EB17" s="338">
        <f t="shared" si="68"/>
        <v>9</v>
      </c>
      <c r="EC17" s="311">
        <f t="shared" si="69"/>
        <v>7.9</v>
      </c>
      <c r="ED17" s="28" t="str">
        <f t="shared" si="70"/>
        <v>-</v>
      </c>
      <c r="EE17" s="343">
        <f>MAX(EC17:ED17)</f>
        <v>7.9</v>
      </c>
      <c r="EF17" s="350">
        <f t="shared" si="71"/>
        <v>7.9</v>
      </c>
      <c r="EG17" s="354">
        <f t="shared" si="72"/>
        <v>8.1</v>
      </c>
      <c r="EH17" s="354">
        <f t="shared" si="73"/>
        <v>8.1</v>
      </c>
      <c r="EI17" s="337" t="str">
        <f t="shared" si="74"/>
        <v>Giỏi</v>
      </c>
      <c r="EJ17" s="355">
        <f t="shared" si="75"/>
        <v>7.7</v>
      </c>
      <c r="EK17" s="337" t="str">
        <f t="shared" si="76"/>
        <v>Khá</v>
      </c>
      <c r="EL17" s="345">
        <v>6.5</v>
      </c>
      <c r="EM17" s="351">
        <v>8</v>
      </c>
      <c r="EN17" s="351"/>
      <c r="EO17" s="357">
        <f t="shared" si="77"/>
        <v>8</v>
      </c>
      <c r="EP17" s="345">
        <f t="shared" si="78"/>
        <v>7.3</v>
      </c>
      <c r="EQ17" s="147" t="str">
        <f t="shared" si="79"/>
        <v>-</v>
      </c>
      <c r="ER17" s="343">
        <f>MAX(EP17:EQ17)</f>
        <v>7.3</v>
      </c>
      <c r="ES17" s="350">
        <f t="shared" si="80"/>
        <v>7.3</v>
      </c>
      <c r="ET17" s="345">
        <v>9</v>
      </c>
      <c r="EU17" s="351">
        <v>9</v>
      </c>
      <c r="EV17" s="351"/>
      <c r="EW17" s="357">
        <f t="shared" si="81"/>
        <v>9</v>
      </c>
      <c r="EX17" s="345">
        <f t="shared" si="82"/>
        <v>9</v>
      </c>
      <c r="EY17" s="147" t="str">
        <f t="shared" si="83"/>
        <v>-</v>
      </c>
      <c r="EZ17" s="343">
        <f>MAX(EX17:EY17)</f>
        <v>9</v>
      </c>
      <c r="FA17" s="350">
        <f t="shared" si="84"/>
        <v>9</v>
      </c>
      <c r="FB17" s="345">
        <v>8.5</v>
      </c>
      <c r="FC17" s="351">
        <v>8</v>
      </c>
      <c r="FD17" s="351"/>
      <c r="FE17" s="357">
        <f t="shared" si="85"/>
        <v>8</v>
      </c>
      <c r="FF17" s="345">
        <f t="shared" si="86"/>
        <v>8.3</v>
      </c>
      <c r="FG17" s="147" t="str">
        <f t="shared" si="87"/>
        <v>-</v>
      </c>
      <c r="FH17" s="343">
        <f>MAX(FF17:FG17)</f>
        <v>8.3</v>
      </c>
      <c r="FI17" s="350">
        <f t="shared" si="88"/>
        <v>8.3</v>
      </c>
      <c r="FJ17" s="256">
        <v>7</v>
      </c>
      <c r="FK17" s="256"/>
      <c r="FL17" s="256">
        <f t="shared" si="89"/>
        <v>7</v>
      </c>
      <c r="FM17" s="445">
        <f t="shared" si="90"/>
        <v>7</v>
      </c>
      <c r="FN17" s="345">
        <v>7</v>
      </c>
      <c r="FO17" s="351">
        <v>6</v>
      </c>
      <c r="FP17" s="351"/>
      <c r="FQ17" s="357">
        <f t="shared" si="91"/>
        <v>6</v>
      </c>
      <c r="FR17" s="345">
        <f t="shared" si="92"/>
        <v>6.5</v>
      </c>
      <c r="FS17" s="147" t="str">
        <f t="shared" si="93"/>
        <v>-</v>
      </c>
      <c r="FT17" s="343">
        <f>MAX(FR17:FS17)</f>
        <v>6.5</v>
      </c>
      <c r="FU17" s="350">
        <f t="shared" si="94"/>
        <v>6.5</v>
      </c>
      <c r="FV17" s="256">
        <v>9</v>
      </c>
      <c r="FW17" s="256"/>
      <c r="FX17" s="256">
        <f t="shared" si="95"/>
        <v>9</v>
      </c>
      <c r="FY17" s="445">
        <f t="shared" si="96"/>
        <v>9</v>
      </c>
      <c r="FZ17" s="345">
        <v>5</v>
      </c>
      <c r="GA17" s="351">
        <v>9</v>
      </c>
      <c r="GB17" s="351"/>
      <c r="GC17" s="357">
        <f t="shared" si="97"/>
        <v>9</v>
      </c>
      <c r="GD17" s="345">
        <f t="shared" si="98"/>
        <v>7</v>
      </c>
      <c r="GE17" s="147" t="str">
        <f t="shared" si="99"/>
        <v>-</v>
      </c>
      <c r="GF17" s="343">
        <f>MAX(GD17:GE17)</f>
        <v>7</v>
      </c>
      <c r="GG17" s="350">
        <f t="shared" si="100"/>
        <v>7</v>
      </c>
      <c r="GH17" s="335">
        <f t="shared" si="101"/>
        <v>7.6</v>
      </c>
      <c r="GI17" s="335">
        <f t="shared" si="102"/>
        <v>7.6</v>
      </c>
      <c r="GJ17" s="337" t="str">
        <f t="shared" si="103"/>
        <v>Khá</v>
      </c>
      <c r="GK17" s="345">
        <v>9.5</v>
      </c>
      <c r="GL17" s="351">
        <v>8</v>
      </c>
      <c r="GM17" s="351"/>
      <c r="GN17" s="357">
        <f t="shared" si="104"/>
        <v>8</v>
      </c>
      <c r="GO17" s="345">
        <f t="shared" si="105"/>
        <v>8.8</v>
      </c>
      <c r="GP17" s="147" t="str">
        <f t="shared" si="106"/>
        <v>-</v>
      </c>
      <c r="GQ17" s="343">
        <f>MAX(GO17:GP17)</f>
        <v>8.8</v>
      </c>
      <c r="GR17" s="350">
        <f t="shared" si="107"/>
        <v>8.8</v>
      </c>
      <c r="GS17" s="345">
        <v>8</v>
      </c>
      <c r="GT17" s="351">
        <v>9</v>
      </c>
      <c r="GU17" s="351"/>
      <c r="GV17" s="357">
        <f t="shared" si="108"/>
        <v>9</v>
      </c>
      <c r="GW17" s="345">
        <f t="shared" si="109"/>
        <v>8.5</v>
      </c>
      <c r="GX17" s="147" t="str">
        <f t="shared" si="110"/>
        <v>-</v>
      </c>
      <c r="GY17" s="343">
        <f>MAX(GW17:GX17)</f>
        <v>8.5</v>
      </c>
      <c r="GZ17" s="350">
        <f t="shared" si="111"/>
        <v>8.5</v>
      </c>
      <c r="HA17" s="345">
        <v>6</v>
      </c>
      <c r="HB17" s="351">
        <v>9</v>
      </c>
      <c r="HC17" s="351"/>
      <c r="HD17" s="357">
        <f t="shared" si="112"/>
        <v>9</v>
      </c>
      <c r="HE17" s="345">
        <f t="shared" si="113"/>
        <v>7.5</v>
      </c>
      <c r="HF17" s="147" t="str">
        <f t="shared" si="114"/>
        <v>-</v>
      </c>
      <c r="HG17" s="343">
        <f>MAX(HE17:HF17)</f>
        <v>7.5</v>
      </c>
      <c r="HH17" s="350">
        <f t="shared" si="115"/>
        <v>7.5</v>
      </c>
      <c r="HI17" s="256">
        <v>8</v>
      </c>
      <c r="HJ17" s="256"/>
      <c r="HK17" s="256">
        <f t="shared" si="116"/>
        <v>8</v>
      </c>
      <c r="HL17" s="445">
        <f t="shared" si="117"/>
        <v>8</v>
      </c>
      <c r="HM17" s="256">
        <v>8</v>
      </c>
      <c r="HN17" s="256"/>
      <c r="HO17" s="256">
        <f t="shared" si="118"/>
        <v>8</v>
      </c>
      <c r="HP17" s="445">
        <f t="shared" si="119"/>
        <v>8</v>
      </c>
      <c r="HQ17" s="336">
        <f t="shared" si="120"/>
        <v>8.2</v>
      </c>
      <c r="HR17" s="336">
        <f t="shared" si="121"/>
        <v>8.2</v>
      </c>
      <c r="HS17" s="337" t="str">
        <f t="shared" si="122"/>
        <v>Giỏi</v>
      </c>
      <c r="HT17" s="443">
        <f t="shared" si="123"/>
        <v>7.9</v>
      </c>
      <c r="HU17" s="286" t="str">
        <f t="shared" si="124"/>
        <v>Khá</v>
      </c>
      <c r="HV17" s="444">
        <f t="shared" si="125"/>
        <v>7.8</v>
      </c>
      <c r="HW17" s="286" t="str">
        <f t="shared" si="126"/>
        <v>Khá</v>
      </c>
      <c r="HX17" s="619">
        <v>6.5</v>
      </c>
      <c r="HY17" s="619">
        <v>7.5</v>
      </c>
      <c r="HZ17" s="619">
        <v>7</v>
      </c>
      <c r="IA17" s="613">
        <f>ROUND(SUM(HX17:HZ17)/3,1)</f>
        <v>7</v>
      </c>
      <c r="IB17" s="648">
        <f t="shared" si="127"/>
        <v>7.4</v>
      </c>
      <c r="IC17" s="615" t="str">
        <f t="shared" si="128"/>
        <v>Khá</v>
      </c>
    </row>
    <row r="18" spans="1:237" s="17" customFormat="1" ht="15.75" customHeight="1">
      <c r="A18" s="564">
        <v>12</v>
      </c>
      <c r="B18" s="452">
        <v>17</v>
      </c>
      <c r="C18" s="456" t="s">
        <v>88</v>
      </c>
      <c r="D18" s="458" t="s">
        <v>365</v>
      </c>
      <c r="E18" s="459" t="s">
        <v>25</v>
      </c>
      <c r="F18" s="98" t="s">
        <v>66</v>
      </c>
      <c r="G18" s="99" t="s">
        <v>121</v>
      </c>
      <c r="H18" s="99" t="s">
        <v>68</v>
      </c>
      <c r="I18" s="52">
        <v>3</v>
      </c>
      <c r="J18" s="52">
        <v>5</v>
      </c>
      <c r="K18" s="308" t="s">
        <v>227</v>
      </c>
      <c r="L18" s="310">
        <v>5</v>
      </c>
      <c r="M18" s="310"/>
      <c r="N18" s="310">
        <f t="shared" si="129"/>
        <v>5</v>
      </c>
      <c r="O18" s="338">
        <v>7</v>
      </c>
      <c r="P18" s="338"/>
      <c r="Q18" s="338">
        <f t="shared" si="0"/>
        <v>7</v>
      </c>
      <c r="R18" s="311">
        <f t="shared" si="1"/>
        <v>5</v>
      </c>
      <c r="S18" s="312">
        <v>5.7</v>
      </c>
      <c r="T18" s="339">
        <f t="shared" si="2"/>
        <v>5.7</v>
      </c>
      <c r="U18" s="340" t="s">
        <v>238</v>
      </c>
      <c r="V18" s="341">
        <v>6</v>
      </c>
      <c r="W18" s="342">
        <v>3</v>
      </c>
      <c r="X18" s="342">
        <v>6</v>
      </c>
      <c r="Y18" s="338" t="str">
        <f t="shared" si="3"/>
        <v>3/6</v>
      </c>
      <c r="Z18" s="311">
        <f t="shared" si="4"/>
        <v>4.5</v>
      </c>
      <c r="AA18" s="28">
        <f t="shared" si="5"/>
        <v>6</v>
      </c>
      <c r="AB18" s="343">
        <f t="shared" si="6"/>
        <v>6</v>
      </c>
      <c r="AC18" s="353" t="str">
        <f t="shared" si="7"/>
        <v>4.5/6</v>
      </c>
      <c r="AD18" s="311">
        <v>5.3</v>
      </c>
      <c r="AE18" s="310">
        <v>5</v>
      </c>
      <c r="AF18" s="338"/>
      <c r="AG18" s="338">
        <f t="shared" si="130"/>
        <v>5</v>
      </c>
      <c r="AH18" s="311">
        <f t="shared" si="131"/>
        <v>5.2</v>
      </c>
      <c r="AI18" s="28" t="str">
        <f t="shared" si="10"/>
        <v>-</v>
      </c>
      <c r="AJ18" s="345">
        <f t="shared" si="11"/>
        <v>5.2</v>
      </c>
      <c r="AK18" s="346">
        <f t="shared" si="12"/>
        <v>5.2</v>
      </c>
      <c r="AL18" s="347">
        <v>7</v>
      </c>
      <c r="AM18" s="310">
        <v>4</v>
      </c>
      <c r="AN18" s="338"/>
      <c r="AO18" s="338">
        <f t="shared" si="13"/>
        <v>4</v>
      </c>
      <c r="AP18" s="311">
        <f t="shared" si="14"/>
        <v>5.5</v>
      </c>
      <c r="AQ18" s="28" t="str">
        <f t="shared" si="15"/>
        <v>-</v>
      </c>
      <c r="AR18" s="343">
        <f t="shared" si="16"/>
        <v>5.5</v>
      </c>
      <c r="AS18" s="344">
        <f t="shared" si="17"/>
        <v>5.5</v>
      </c>
      <c r="AT18" s="342">
        <v>6</v>
      </c>
      <c r="AU18" s="342">
        <v>5</v>
      </c>
      <c r="AV18" s="342"/>
      <c r="AW18" s="338">
        <f t="shared" si="18"/>
        <v>5</v>
      </c>
      <c r="AX18" s="311">
        <f t="shared" si="19"/>
        <v>5.5</v>
      </c>
      <c r="AY18" s="28" t="str">
        <f t="shared" si="20"/>
        <v>-</v>
      </c>
      <c r="AZ18" s="343">
        <f t="shared" si="21"/>
        <v>5.5</v>
      </c>
      <c r="BA18" s="344">
        <f t="shared" si="22"/>
        <v>5.5</v>
      </c>
      <c r="BB18" s="311">
        <v>7</v>
      </c>
      <c r="BC18" s="310">
        <v>6</v>
      </c>
      <c r="BD18" s="338"/>
      <c r="BE18" s="338">
        <f>IF(BF18&gt;=5,BC18,IF(BG18&gt;=5,BC18&amp;"/"&amp;BD18,BC18&amp;"/"&amp;BD18))</f>
        <v>6</v>
      </c>
      <c r="BF18" s="311">
        <f t="shared" si="24"/>
        <v>6.5</v>
      </c>
      <c r="BG18" s="28" t="str">
        <f>IF(ISNUMBER(BD18),ROUND((BB18+BD18)/2,1),"-")</f>
        <v>-</v>
      </c>
      <c r="BH18" s="343">
        <f t="shared" si="26"/>
        <v>6.5</v>
      </c>
      <c r="BI18" s="344">
        <f>IF(BF18&gt;=5,BF18,IF(BG18&gt;=5,BF18&amp;"/"&amp;BG18,BF18&amp;"/"&amp;BG18))</f>
        <v>6.5</v>
      </c>
      <c r="BJ18" s="311">
        <v>5.5</v>
      </c>
      <c r="BK18" s="310">
        <v>5</v>
      </c>
      <c r="BL18" s="358"/>
      <c r="BM18" s="338">
        <f t="shared" si="132"/>
        <v>5</v>
      </c>
      <c r="BN18" s="311">
        <f t="shared" si="28"/>
        <v>5.3</v>
      </c>
      <c r="BO18" s="28" t="str">
        <f t="shared" si="29"/>
        <v>-</v>
      </c>
      <c r="BP18" s="343">
        <f t="shared" si="133"/>
        <v>5.3</v>
      </c>
      <c r="BQ18" s="353">
        <f t="shared" si="134"/>
        <v>5.3</v>
      </c>
      <c r="BR18" s="466">
        <f t="shared" si="30"/>
        <v>5.2</v>
      </c>
      <c r="BS18" s="467">
        <f t="shared" si="31"/>
        <v>5.7</v>
      </c>
      <c r="BT18" s="337" t="str">
        <f t="shared" si="32"/>
        <v>TB</v>
      </c>
      <c r="BU18" s="311">
        <v>9</v>
      </c>
      <c r="BV18" s="310">
        <v>7</v>
      </c>
      <c r="BW18" s="270"/>
      <c r="BX18" s="338">
        <f t="shared" si="33"/>
        <v>7</v>
      </c>
      <c r="BY18" s="311">
        <f t="shared" si="34"/>
        <v>8</v>
      </c>
      <c r="BZ18" s="28" t="str">
        <f t="shared" si="35"/>
        <v>-</v>
      </c>
      <c r="CA18" s="343">
        <f t="shared" si="36"/>
        <v>8</v>
      </c>
      <c r="CB18" s="348">
        <f t="shared" si="37"/>
        <v>8</v>
      </c>
      <c r="CC18" s="311">
        <v>7</v>
      </c>
      <c r="CD18" s="351">
        <v>2</v>
      </c>
      <c r="CE18" s="351">
        <v>6</v>
      </c>
      <c r="CF18" s="338" t="str">
        <f t="shared" si="38"/>
        <v>2/6</v>
      </c>
      <c r="CG18" s="311">
        <f t="shared" si="39"/>
        <v>4.5</v>
      </c>
      <c r="CH18" s="28">
        <f t="shared" si="40"/>
        <v>6.5</v>
      </c>
      <c r="CI18" s="343">
        <f t="shared" si="41"/>
        <v>6.5</v>
      </c>
      <c r="CJ18" s="353" t="str">
        <f t="shared" si="42"/>
        <v>4.5/6.5</v>
      </c>
      <c r="CK18" s="311">
        <v>5</v>
      </c>
      <c r="CL18" s="351">
        <v>3</v>
      </c>
      <c r="CM18" s="351">
        <v>6</v>
      </c>
      <c r="CN18" s="338" t="str">
        <f t="shared" si="43"/>
        <v>3/6</v>
      </c>
      <c r="CO18" s="311">
        <f t="shared" si="44"/>
        <v>4</v>
      </c>
      <c r="CP18" s="28">
        <f t="shared" si="45"/>
        <v>5.5</v>
      </c>
      <c r="CQ18" s="343">
        <f t="shared" si="46"/>
        <v>5.5</v>
      </c>
      <c r="CR18" s="348" t="str">
        <f t="shared" si="47"/>
        <v>4/5.5</v>
      </c>
      <c r="CS18" s="311">
        <v>6.8</v>
      </c>
      <c r="CT18" s="351">
        <v>4</v>
      </c>
      <c r="CU18" s="351"/>
      <c r="CV18" s="338">
        <f t="shared" si="48"/>
        <v>4</v>
      </c>
      <c r="CW18" s="311">
        <f t="shared" si="49"/>
        <v>5.4</v>
      </c>
      <c r="CX18" s="28" t="str">
        <f t="shared" si="50"/>
        <v>-</v>
      </c>
      <c r="CY18" s="343">
        <f t="shared" si="51"/>
        <v>5.4</v>
      </c>
      <c r="CZ18" s="348">
        <f t="shared" si="52"/>
        <v>5.4</v>
      </c>
      <c r="DA18" s="311">
        <v>7</v>
      </c>
      <c r="DB18" s="351">
        <v>8</v>
      </c>
      <c r="DC18" s="352"/>
      <c r="DD18" s="338">
        <f t="shared" si="53"/>
        <v>8</v>
      </c>
      <c r="DE18" s="311">
        <f t="shared" si="54"/>
        <v>7.5</v>
      </c>
      <c r="DF18" s="28" t="str">
        <f t="shared" si="55"/>
        <v>-</v>
      </c>
      <c r="DG18" s="343">
        <f t="shared" si="56"/>
        <v>7.5</v>
      </c>
      <c r="DH18" s="348">
        <f t="shared" si="57"/>
        <v>7.5</v>
      </c>
      <c r="DI18" s="311">
        <v>6</v>
      </c>
      <c r="DJ18" s="351">
        <v>5</v>
      </c>
      <c r="DK18" s="359"/>
      <c r="DL18" s="338">
        <f t="shared" si="58"/>
        <v>5</v>
      </c>
      <c r="DM18" s="311">
        <f t="shared" si="59"/>
        <v>5.5</v>
      </c>
      <c r="DN18" s="28" t="str">
        <f t="shared" si="60"/>
        <v>-</v>
      </c>
      <c r="DO18" s="343">
        <f t="shared" si="61"/>
        <v>5.5</v>
      </c>
      <c r="DP18" s="348">
        <f t="shared" si="62"/>
        <v>5.5</v>
      </c>
      <c r="DQ18" s="311">
        <v>7</v>
      </c>
      <c r="DR18" s="351">
        <v>6</v>
      </c>
      <c r="DS18" s="351"/>
      <c r="DT18" s="338">
        <f t="shared" si="63"/>
        <v>6</v>
      </c>
      <c r="DU18" s="311">
        <f t="shared" si="64"/>
        <v>6.5</v>
      </c>
      <c r="DV18" s="28" t="str">
        <f t="shared" si="65"/>
        <v>-</v>
      </c>
      <c r="DW18" s="343">
        <f t="shared" si="66"/>
        <v>6.5</v>
      </c>
      <c r="DX18" s="348">
        <f t="shared" si="67"/>
        <v>6.5</v>
      </c>
      <c r="DY18" s="311">
        <v>6.3</v>
      </c>
      <c r="DZ18" s="351">
        <v>7</v>
      </c>
      <c r="EA18" s="351"/>
      <c r="EB18" s="338">
        <f t="shared" si="68"/>
        <v>7</v>
      </c>
      <c r="EC18" s="311">
        <f t="shared" si="69"/>
        <v>6.7</v>
      </c>
      <c r="ED18" s="28" t="str">
        <f t="shared" si="70"/>
        <v>-</v>
      </c>
      <c r="EE18" s="343">
        <f>MAX(EC18:ED18)</f>
        <v>6.7</v>
      </c>
      <c r="EF18" s="350">
        <f t="shared" si="71"/>
        <v>6.7</v>
      </c>
      <c r="EG18" s="354">
        <f t="shared" si="72"/>
        <v>6</v>
      </c>
      <c r="EH18" s="354">
        <f t="shared" si="73"/>
        <v>6.4</v>
      </c>
      <c r="EI18" s="337" t="str">
        <f t="shared" si="74"/>
        <v>TBK</v>
      </c>
      <c r="EJ18" s="355">
        <f t="shared" si="75"/>
        <v>6.1</v>
      </c>
      <c r="EK18" s="337" t="str">
        <f t="shared" si="76"/>
        <v>TBK</v>
      </c>
      <c r="EL18" s="345">
        <v>7</v>
      </c>
      <c r="EM18" s="351">
        <v>3</v>
      </c>
      <c r="EN18" s="351"/>
      <c r="EO18" s="357">
        <f t="shared" si="77"/>
        <v>3</v>
      </c>
      <c r="EP18" s="345">
        <f t="shared" si="78"/>
        <v>5</v>
      </c>
      <c r="EQ18" s="147" t="str">
        <f t="shared" si="79"/>
        <v>-</v>
      </c>
      <c r="ER18" s="343">
        <f>MAX(EP18:EQ18)</f>
        <v>5</v>
      </c>
      <c r="ES18" s="350">
        <f t="shared" si="80"/>
        <v>5</v>
      </c>
      <c r="ET18" s="345">
        <v>7.5</v>
      </c>
      <c r="EU18" s="351">
        <v>6</v>
      </c>
      <c r="EV18" s="351"/>
      <c r="EW18" s="357">
        <f t="shared" si="81"/>
        <v>6</v>
      </c>
      <c r="EX18" s="345">
        <f t="shared" si="82"/>
        <v>6.8</v>
      </c>
      <c r="EY18" s="147" t="str">
        <f t="shared" si="83"/>
        <v>-</v>
      </c>
      <c r="EZ18" s="343">
        <f>MAX(EX18:EY18)</f>
        <v>6.8</v>
      </c>
      <c r="FA18" s="350">
        <f t="shared" si="84"/>
        <v>6.8</v>
      </c>
      <c r="FB18" s="345">
        <v>8</v>
      </c>
      <c r="FC18" s="351">
        <v>4</v>
      </c>
      <c r="FD18" s="351"/>
      <c r="FE18" s="357">
        <f t="shared" si="85"/>
        <v>4</v>
      </c>
      <c r="FF18" s="345">
        <f t="shared" si="86"/>
        <v>6</v>
      </c>
      <c r="FG18" s="147" t="str">
        <f t="shared" si="87"/>
        <v>-</v>
      </c>
      <c r="FH18" s="343">
        <f>MAX(FF18:FG18)</f>
        <v>6</v>
      </c>
      <c r="FI18" s="350">
        <f t="shared" si="88"/>
        <v>6</v>
      </c>
      <c r="FJ18" s="256">
        <v>7</v>
      </c>
      <c r="FK18" s="256"/>
      <c r="FL18" s="256">
        <f t="shared" si="89"/>
        <v>7</v>
      </c>
      <c r="FM18" s="445">
        <f t="shared" si="90"/>
        <v>7</v>
      </c>
      <c r="FN18" s="345">
        <v>7.67</v>
      </c>
      <c r="FO18" s="351">
        <v>5</v>
      </c>
      <c r="FP18" s="351"/>
      <c r="FQ18" s="357">
        <f t="shared" si="91"/>
        <v>5</v>
      </c>
      <c r="FR18" s="345">
        <f t="shared" si="92"/>
        <v>6.3</v>
      </c>
      <c r="FS18" s="147" t="str">
        <f t="shared" si="93"/>
        <v>-</v>
      </c>
      <c r="FT18" s="343">
        <f>MAX(FR18:FS18)</f>
        <v>6.3</v>
      </c>
      <c r="FU18" s="350">
        <f t="shared" si="94"/>
        <v>6.3</v>
      </c>
      <c r="FV18" s="256">
        <v>9</v>
      </c>
      <c r="FW18" s="256"/>
      <c r="FX18" s="256">
        <f t="shared" si="95"/>
        <v>9</v>
      </c>
      <c r="FY18" s="445">
        <f t="shared" si="96"/>
        <v>9</v>
      </c>
      <c r="FZ18" s="345">
        <v>7</v>
      </c>
      <c r="GA18" s="351">
        <v>8</v>
      </c>
      <c r="GB18" s="351"/>
      <c r="GC18" s="357">
        <f t="shared" si="97"/>
        <v>8</v>
      </c>
      <c r="GD18" s="345">
        <f t="shared" si="98"/>
        <v>7.5</v>
      </c>
      <c r="GE18" s="147" t="str">
        <f t="shared" si="99"/>
        <v>-</v>
      </c>
      <c r="GF18" s="343">
        <f>MAX(GD18:GE18)</f>
        <v>7.5</v>
      </c>
      <c r="GG18" s="350">
        <f t="shared" si="100"/>
        <v>7.5</v>
      </c>
      <c r="GH18" s="335">
        <f t="shared" si="101"/>
        <v>7</v>
      </c>
      <c r="GI18" s="335">
        <f t="shared" si="102"/>
        <v>7</v>
      </c>
      <c r="GJ18" s="337" t="str">
        <f t="shared" si="103"/>
        <v>Khá</v>
      </c>
      <c r="GK18" s="345">
        <v>7</v>
      </c>
      <c r="GL18" s="351">
        <v>5</v>
      </c>
      <c r="GM18" s="351"/>
      <c r="GN18" s="357">
        <f t="shared" si="104"/>
        <v>5</v>
      </c>
      <c r="GO18" s="345">
        <f t="shared" si="105"/>
        <v>6</v>
      </c>
      <c r="GP18" s="147" t="str">
        <f t="shared" si="106"/>
        <v>-</v>
      </c>
      <c r="GQ18" s="343">
        <f>MAX(GO18:GP18)</f>
        <v>6</v>
      </c>
      <c r="GR18" s="350">
        <f t="shared" si="107"/>
        <v>6</v>
      </c>
      <c r="GS18" s="345">
        <v>7</v>
      </c>
      <c r="GT18" s="351">
        <v>6</v>
      </c>
      <c r="GU18" s="351"/>
      <c r="GV18" s="357">
        <f t="shared" si="108"/>
        <v>6</v>
      </c>
      <c r="GW18" s="345">
        <f t="shared" si="109"/>
        <v>6.5</v>
      </c>
      <c r="GX18" s="147" t="str">
        <f t="shared" si="110"/>
        <v>-</v>
      </c>
      <c r="GY18" s="343">
        <f>MAX(GW18:GX18)</f>
        <v>6.5</v>
      </c>
      <c r="GZ18" s="350">
        <f t="shared" si="111"/>
        <v>6.5</v>
      </c>
      <c r="HA18" s="345">
        <v>4</v>
      </c>
      <c r="HB18" s="351">
        <v>1</v>
      </c>
      <c r="HC18" s="351">
        <v>8</v>
      </c>
      <c r="HD18" s="357" t="str">
        <f t="shared" si="112"/>
        <v>1/8</v>
      </c>
      <c r="HE18" s="345">
        <f t="shared" si="113"/>
        <v>2.5</v>
      </c>
      <c r="HF18" s="147">
        <f t="shared" si="114"/>
        <v>6</v>
      </c>
      <c r="HG18" s="343">
        <f>MAX(HE18:HF18)</f>
        <v>6</v>
      </c>
      <c r="HH18" s="350" t="str">
        <f t="shared" si="115"/>
        <v>2.5/6</v>
      </c>
      <c r="HI18" s="256">
        <v>8</v>
      </c>
      <c r="HJ18" s="256"/>
      <c r="HK18" s="256">
        <f t="shared" si="116"/>
        <v>8</v>
      </c>
      <c r="HL18" s="445">
        <f t="shared" si="117"/>
        <v>8</v>
      </c>
      <c r="HM18" s="256">
        <v>6</v>
      </c>
      <c r="HN18" s="256"/>
      <c r="HO18" s="256">
        <f t="shared" si="118"/>
        <v>6</v>
      </c>
      <c r="HP18" s="445">
        <f t="shared" si="119"/>
        <v>6</v>
      </c>
      <c r="HQ18" s="336">
        <f t="shared" si="120"/>
        <v>6.1</v>
      </c>
      <c r="HR18" s="336">
        <f t="shared" si="121"/>
        <v>6.4</v>
      </c>
      <c r="HS18" s="337" t="str">
        <f t="shared" si="122"/>
        <v>TBK</v>
      </c>
      <c r="HT18" s="443">
        <f t="shared" si="123"/>
        <v>6.7</v>
      </c>
      <c r="HU18" s="286" t="str">
        <f t="shared" si="124"/>
        <v>TBK</v>
      </c>
      <c r="HV18" s="444">
        <f t="shared" si="125"/>
        <v>6.4</v>
      </c>
      <c r="HW18" s="286" t="str">
        <f t="shared" si="126"/>
        <v>TBK</v>
      </c>
      <c r="HX18" s="619">
        <v>5</v>
      </c>
      <c r="HY18" s="619">
        <v>5</v>
      </c>
      <c r="HZ18" s="619">
        <v>5</v>
      </c>
      <c r="IA18" s="613">
        <f>ROUND(SUM(HX18:HZ18)/3,1)</f>
        <v>5</v>
      </c>
      <c r="IB18" s="648">
        <f>ROUND((HV18+IA18)/2,1)</f>
        <v>5.7</v>
      </c>
      <c r="IC18" s="615" t="str">
        <f t="shared" si="128"/>
        <v>TB</v>
      </c>
    </row>
    <row r="19" spans="1:237" s="17" customFormat="1" ht="15.75" customHeight="1">
      <c r="A19" s="564">
        <v>13</v>
      </c>
      <c r="B19" s="452">
        <v>20</v>
      </c>
      <c r="C19" s="456" t="s">
        <v>133</v>
      </c>
      <c r="D19" s="458" t="s">
        <v>366</v>
      </c>
      <c r="E19" s="459" t="s">
        <v>40</v>
      </c>
      <c r="F19" s="98" t="s">
        <v>66</v>
      </c>
      <c r="G19" s="99" t="s">
        <v>137</v>
      </c>
      <c r="H19" s="99" t="s">
        <v>140</v>
      </c>
      <c r="I19" s="52">
        <v>3</v>
      </c>
      <c r="J19" s="52">
        <v>6</v>
      </c>
      <c r="K19" s="308" t="s">
        <v>230</v>
      </c>
      <c r="L19" s="310">
        <v>5</v>
      </c>
      <c r="M19" s="310"/>
      <c r="N19" s="310">
        <f t="shared" si="129"/>
        <v>5</v>
      </c>
      <c r="O19" s="338">
        <v>7</v>
      </c>
      <c r="P19" s="338"/>
      <c r="Q19" s="338">
        <f t="shared" si="0"/>
        <v>7</v>
      </c>
      <c r="R19" s="311">
        <f t="shared" si="1"/>
        <v>5</v>
      </c>
      <c r="S19" s="312">
        <v>6</v>
      </c>
      <c r="T19" s="339">
        <f t="shared" si="2"/>
        <v>6</v>
      </c>
      <c r="U19" s="340" t="s">
        <v>234</v>
      </c>
      <c r="V19" s="341">
        <v>7</v>
      </c>
      <c r="W19" s="342">
        <v>5</v>
      </c>
      <c r="X19" s="342"/>
      <c r="Y19" s="338">
        <f t="shared" si="3"/>
        <v>5</v>
      </c>
      <c r="Z19" s="311">
        <f t="shared" si="4"/>
        <v>6</v>
      </c>
      <c r="AA19" s="28" t="str">
        <f t="shared" si="5"/>
        <v>-</v>
      </c>
      <c r="AB19" s="343">
        <f t="shared" si="6"/>
        <v>6</v>
      </c>
      <c r="AC19" s="344">
        <f t="shared" si="7"/>
        <v>6</v>
      </c>
      <c r="AD19" s="311">
        <v>6.3</v>
      </c>
      <c r="AE19" s="310">
        <v>5</v>
      </c>
      <c r="AF19" s="338"/>
      <c r="AG19" s="338">
        <f t="shared" si="130"/>
        <v>5</v>
      </c>
      <c r="AH19" s="311">
        <f t="shared" si="131"/>
        <v>5.7</v>
      </c>
      <c r="AI19" s="28" t="str">
        <f t="shared" si="10"/>
        <v>-</v>
      </c>
      <c r="AJ19" s="345">
        <f t="shared" si="11"/>
        <v>5.7</v>
      </c>
      <c r="AK19" s="346">
        <f t="shared" si="12"/>
        <v>5.7</v>
      </c>
      <c r="AL19" s="347">
        <v>7</v>
      </c>
      <c r="AM19" s="310">
        <v>5</v>
      </c>
      <c r="AN19" s="338"/>
      <c r="AO19" s="338">
        <f t="shared" si="13"/>
        <v>5</v>
      </c>
      <c r="AP19" s="311">
        <f t="shared" si="14"/>
        <v>6</v>
      </c>
      <c r="AQ19" s="28" t="str">
        <f t="shared" si="15"/>
        <v>-</v>
      </c>
      <c r="AR19" s="343">
        <f t="shared" si="16"/>
        <v>6</v>
      </c>
      <c r="AS19" s="344">
        <f t="shared" si="17"/>
        <v>6</v>
      </c>
      <c r="AT19" s="342">
        <v>6</v>
      </c>
      <c r="AU19" s="342">
        <v>7</v>
      </c>
      <c r="AV19" s="342"/>
      <c r="AW19" s="338">
        <f t="shared" si="18"/>
        <v>7</v>
      </c>
      <c r="AX19" s="311">
        <f t="shared" si="19"/>
        <v>6.5</v>
      </c>
      <c r="AY19" s="28" t="str">
        <f t="shared" si="20"/>
        <v>-</v>
      </c>
      <c r="AZ19" s="343">
        <f t="shared" si="21"/>
        <v>6.5</v>
      </c>
      <c r="BA19" s="344">
        <f t="shared" si="22"/>
        <v>6.5</v>
      </c>
      <c r="BB19" s="311">
        <v>8</v>
      </c>
      <c r="BC19" s="310">
        <v>3</v>
      </c>
      <c r="BD19" s="338"/>
      <c r="BE19" s="338">
        <f>IF(BF19&gt;=5,BC19,IF(BG19&gt;=5,BC19&amp;"/"&amp;BD19,BC19&amp;"/"&amp;BD19))</f>
        <v>3</v>
      </c>
      <c r="BF19" s="311">
        <f t="shared" si="24"/>
        <v>5.5</v>
      </c>
      <c r="BG19" s="28" t="str">
        <f>IF(ISNUMBER(BD19),ROUND((BB19+BD19)/2,1),"-")</f>
        <v>-</v>
      </c>
      <c r="BH19" s="343">
        <f t="shared" si="26"/>
        <v>5.5</v>
      </c>
      <c r="BI19" s="344">
        <f>IF(BF19&gt;=5,BF19,IF(BG19&gt;=5,BF19&amp;"/"&amp;BG19,BF19&amp;"/"&amp;BG19))</f>
        <v>5.5</v>
      </c>
      <c r="BJ19" s="311">
        <v>5</v>
      </c>
      <c r="BK19" s="310">
        <v>5</v>
      </c>
      <c r="BL19" s="358"/>
      <c r="BM19" s="338">
        <f t="shared" si="132"/>
        <v>5</v>
      </c>
      <c r="BN19" s="311">
        <f t="shared" si="28"/>
        <v>5</v>
      </c>
      <c r="BO19" s="28" t="str">
        <f t="shared" si="29"/>
        <v>-</v>
      </c>
      <c r="BP19" s="343">
        <f t="shared" si="133"/>
        <v>5</v>
      </c>
      <c r="BQ19" s="350">
        <f t="shared" si="134"/>
        <v>5</v>
      </c>
      <c r="BR19" s="466">
        <f t="shared" si="30"/>
        <v>5.7</v>
      </c>
      <c r="BS19" s="467">
        <f t="shared" si="31"/>
        <v>5.8</v>
      </c>
      <c r="BT19" s="337" t="str">
        <f t="shared" si="32"/>
        <v>TB</v>
      </c>
      <c r="BU19" s="311">
        <v>5.6</v>
      </c>
      <c r="BV19" s="310">
        <v>7</v>
      </c>
      <c r="BW19" s="270"/>
      <c r="BX19" s="338">
        <f t="shared" si="33"/>
        <v>7</v>
      </c>
      <c r="BY19" s="311">
        <f t="shared" si="34"/>
        <v>6.3</v>
      </c>
      <c r="BZ19" s="28" t="str">
        <f t="shared" si="35"/>
        <v>-</v>
      </c>
      <c r="CA19" s="343">
        <f t="shared" si="36"/>
        <v>6.3</v>
      </c>
      <c r="CB19" s="344">
        <f t="shared" si="37"/>
        <v>6.3</v>
      </c>
      <c r="CC19" s="311">
        <v>7</v>
      </c>
      <c r="CD19" s="351">
        <v>4</v>
      </c>
      <c r="CE19" s="351"/>
      <c r="CF19" s="338">
        <f t="shared" si="38"/>
        <v>4</v>
      </c>
      <c r="CG19" s="311">
        <f t="shared" si="39"/>
        <v>5.5</v>
      </c>
      <c r="CH19" s="28" t="str">
        <f t="shared" si="40"/>
        <v>-</v>
      </c>
      <c r="CI19" s="343">
        <f t="shared" si="41"/>
        <v>5.5</v>
      </c>
      <c r="CJ19" s="353">
        <f t="shared" si="42"/>
        <v>5.5</v>
      </c>
      <c r="CK19" s="311">
        <v>6</v>
      </c>
      <c r="CL19" s="351">
        <v>4</v>
      </c>
      <c r="CM19" s="351"/>
      <c r="CN19" s="338">
        <f t="shared" si="43"/>
        <v>4</v>
      </c>
      <c r="CO19" s="311">
        <f t="shared" si="44"/>
        <v>5</v>
      </c>
      <c r="CP19" s="28" t="str">
        <f t="shared" si="45"/>
        <v>-</v>
      </c>
      <c r="CQ19" s="343">
        <f t="shared" si="46"/>
        <v>5</v>
      </c>
      <c r="CR19" s="348">
        <f t="shared" si="47"/>
        <v>5</v>
      </c>
      <c r="CS19" s="311">
        <v>6.8</v>
      </c>
      <c r="CT19" s="351">
        <v>5</v>
      </c>
      <c r="CU19" s="351"/>
      <c r="CV19" s="338">
        <f t="shared" si="48"/>
        <v>5</v>
      </c>
      <c r="CW19" s="311">
        <f t="shared" si="49"/>
        <v>5.9</v>
      </c>
      <c r="CX19" s="28" t="str">
        <f t="shared" si="50"/>
        <v>-</v>
      </c>
      <c r="CY19" s="343">
        <f t="shared" si="51"/>
        <v>5.9</v>
      </c>
      <c r="CZ19" s="348">
        <f t="shared" si="52"/>
        <v>5.9</v>
      </c>
      <c r="DA19" s="311">
        <v>9</v>
      </c>
      <c r="DB19" s="351">
        <v>10</v>
      </c>
      <c r="DC19" s="352"/>
      <c r="DD19" s="338">
        <f t="shared" si="53"/>
        <v>10</v>
      </c>
      <c r="DE19" s="311">
        <f t="shared" si="54"/>
        <v>9.5</v>
      </c>
      <c r="DF19" s="28" t="str">
        <f t="shared" si="55"/>
        <v>-</v>
      </c>
      <c r="DG19" s="343">
        <f t="shared" si="56"/>
        <v>9.5</v>
      </c>
      <c r="DH19" s="348">
        <f t="shared" si="57"/>
        <v>9.5</v>
      </c>
      <c r="DI19" s="311">
        <v>6.5</v>
      </c>
      <c r="DJ19" s="351">
        <v>6</v>
      </c>
      <c r="DK19" s="359"/>
      <c r="DL19" s="338">
        <f t="shared" si="58"/>
        <v>6</v>
      </c>
      <c r="DM19" s="311">
        <f t="shared" si="59"/>
        <v>6.3</v>
      </c>
      <c r="DN19" s="28" t="str">
        <f t="shared" si="60"/>
        <v>-</v>
      </c>
      <c r="DO19" s="343">
        <f t="shared" si="61"/>
        <v>6.3</v>
      </c>
      <c r="DP19" s="348">
        <f t="shared" si="62"/>
        <v>6.3</v>
      </c>
      <c r="DQ19" s="311">
        <v>7</v>
      </c>
      <c r="DR19" s="351">
        <v>7</v>
      </c>
      <c r="DS19" s="351"/>
      <c r="DT19" s="338">
        <f t="shared" si="63"/>
        <v>7</v>
      </c>
      <c r="DU19" s="311">
        <f t="shared" si="64"/>
        <v>7</v>
      </c>
      <c r="DV19" s="28" t="str">
        <f t="shared" si="65"/>
        <v>-</v>
      </c>
      <c r="DW19" s="343">
        <f t="shared" si="66"/>
        <v>7</v>
      </c>
      <c r="DX19" s="348">
        <f t="shared" si="67"/>
        <v>7</v>
      </c>
      <c r="DY19" s="311">
        <v>5.3</v>
      </c>
      <c r="DZ19" s="351">
        <v>7</v>
      </c>
      <c r="EA19" s="351"/>
      <c r="EB19" s="338">
        <f t="shared" si="68"/>
        <v>7</v>
      </c>
      <c r="EC19" s="311">
        <f t="shared" si="69"/>
        <v>6.2</v>
      </c>
      <c r="ED19" s="28" t="str">
        <f t="shared" si="70"/>
        <v>-</v>
      </c>
      <c r="EE19" s="343">
        <f>MAX(EC19:ED19)</f>
        <v>6.2</v>
      </c>
      <c r="EF19" s="350">
        <f t="shared" si="71"/>
        <v>6.2</v>
      </c>
      <c r="EG19" s="354">
        <f t="shared" si="72"/>
        <v>6.5</v>
      </c>
      <c r="EH19" s="354">
        <f t="shared" si="73"/>
        <v>6.5</v>
      </c>
      <c r="EI19" s="337" t="str">
        <f t="shared" si="74"/>
        <v>TBK</v>
      </c>
      <c r="EJ19" s="355">
        <f t="shared" si="75"/>
        <v>6.2</v>
      </c>
      <c r="EK19" s="337" t="str">
        <f t="shared" si="76"/>
        <v>TBK</v>
      </c>
      <c r="EL19" s="345">
        <v>9</v>
      </c>
      <c r="EM19" s="351">
        <v>5</v>
      </c>
      <c r="EN19" s="351"/>
      <c r="EO19" s="357">
        <f t="shared" si="77"/>
        <v>5</v>
      </c>
      <c r="EP19" s="345">
        <f t="shared" si="78"/>
        <v>7</v>
      </c>
      <c r="EQ19" s="147" t="str">
        <f t="shared" si="79"/>
        <v>-</v>
      </c>
      <c r="ER19" s="343">
        <f>MAX(EP19:EQ19)</f>
        <v>7</v>
      </c>
      <c r="ES19" s="350">
        <f t="shared" si="80"/>
        <v>7</v>
      </c>
      <c r="ET19" s="345">
        <v>6.5</v>
      </c>
      <c r="EU19" s="351">
        <v>5</v>
      </c>
      <c r="EV19" s="351"/>
      <c r="EW19" s="357">
        <f t="shared" si="81"/>
        <v>5</v>
      </c>
      <c r="EX19" s="345">
        <f t="shared" si="82"/>
        <v>5.8</v>
      </c>
      <c r="EY19" s="147" t="str">
        <f t="shared" si="83"/>
        <v>-</v>
      </c>
      <c r="EZ19" s="343">
        <f>MAX(EX19:EY19)</f>
        <v>5.8</v>
      </c>
      <c r="FA19" s="350">
        <f t="shared" si="84"/>
        <v>5.8</v>
      </c>
      <c r="FB19" s="345">
        <v>8</v>
      </c>
      <c r="FC19" s="351">
        <v>5</v>
      </c>
      <c r="FD19" s="351"/>
      <c r="FE19" s="357">
        <f t="shared" si="85"/>
        <v>5</v>
      </c>
      <c r="FF19" s="345">
        <f t="shared" si="86"/>
        <v>6.5</v>
      </c>
      <c r="FG19" s="147" t="str">
        <f t="shared" si="87"/>
        <v>-</v>
      </c>
      <c r="FH19" s="343">
        <f>MAX(FF19:FG19)</f>
        <v>6.5</v>
      </c>
      <c r="FI19" s="350">
        <f t="shared" si="88"/>
        <v>6.5</v>
      </c>
      <c r="FJ19" s="256">
        <v>6</v>
      </c>
      <c r="FK19" s="256"/>
      <c r="FL19" s="256">
        <f t="shared" si="89"/>
        <v>6</v>
      </c>
      <c r="FM19" s="445">
        <f t="shared" si="90"/>
        <v>6</v>
      </c>
      <c r="FN19" s="345">
        <v>8.67</v>
      </c>
      <c r="FO19" s="351">
        <v>4</v>
      </c>
      <c r="FP19" s="351"/>
      <c r="FQ19" s="357">
        <f t="shared" si="91"/>
        <v>4</v>
      </c>
      <c r="FR19" s="345">
        <f t="shared" si="92"/>
        <v>6.3</v>
      </c>
      <c r="FS19" s="147" t="str">
        <f t="shared" si="93"/>
        <v>-</v>
      </c>
      <c r="FT19" s="343">
        <f>MAX(FR19:FS19)</f>
        <v>6.3</v>
      </c>
      <c r="FU19" s="350">
        <f t="shared" si="94"/>
        <v>6.3</v>
      </c>
      <c r="FV19" s="256">
        <v>9</v>
      </c>
      <c r="FW19" s="256"/>
      <c r="FX19" s="256">
        <f t="shared" si="95"/>
        <v>9</v>
      </c>
      <c r="FY19" s="445">
        <f t="shared" si="96"/>
        <v>9</v>
      </c>
      <c r="FZ19" s="345">
        <v>7</v>
      </c>
      <c r="GA19" s="351">
        <v>8</v>
      </c>
      <c r="GB19" s="351"/>
      <c r="GC19" s="357">
        <f t="shared" si="97"/>
        <v>8</v>
      </c>
      <c r="GD19" s="345">
        <f t="shared" si="98"/>
        <v>7.5</v>
      </c>
      <c r="GE19" s="147" t="str">
        <f t="shared" si="99"/>
        <v>-</v>
      </c>
      <c r="GF19" s="343">
        <f>MAX(GD19:GE19)</f>
        <v>7.5</v>
      </c>
      <c r="GG19" s="350">
        <f t="shared" si="100"/>
        <v>7.5</v>
      </c>
      <c r="GH19" s="335">
        <f t="shared" si="101"/>
        <v>6.9</v>
      </c>
      <c r="GI19" s="335">
        <f t="shared" si="102"/>
        <v>6.9</v>
      </c>
      <c r="GJ19" s="337" t="str">
        <f t="shared" si="103"/>
        <v>TBK</v>
      </c>
      <c r="GK19" s="345">
        <v>7</v>
      </c>
      <c r="GL19" s="351">
        <v>10</v>
      </c>
      <c r="GM19" s="351"/>
      <c r="GN19" s="357">
        <f t="shared" si="104"/>
        <v>10</v>
      </c>
      <c r="GO19" s="345">
        <f t="shared" si="105"/>
        <v>8.5</v>
      </c>
      <c r="GP19" s="147" t="str">
        <f t="shared" si="106"/>
        <v>-</v>
      </c>
      <c r="GQ19" s="343">
        <f>MAX(GO19:GP19)</f>
        <v>8.5</v>
      </c>
      <c r="GR19" s="350">
        <f t="shared" si="107"/>
        <v>8.5</v>
      </c>
      <c r="GS19" s="345">
        <v>6.6</v>
      </c>
      <c r="GT19" s="351">
        <v>6</v>
      </c>
      <c r="GU19" s="351"/>
      <c r="GV19" s="357">
        <f t="shared" si="108"/>
        <v>6</v>
      </c>
      <c r="GW19" s="345">
        <f t="shared" si="109"/>
        <v>6.3</v>
      </c>
      <c r="GX19" s="147" t="str">
        <f t="shared" si="110"/>
        <v>-</v>
      </c>
      <c r="GY19" s="343">
        <f>MAX(GW19:GX19)</f>
        <v>6.3</v>
      </c>
      <c r="GZ19" s="350">
        <f t="shared" si="111"/>
        <v>6.3</v>
      </c>
      <c r="HA19" s="345">
        <v>6</v>
      </c>
      <c r="HB19" s="351">
        <v>9</v>
      </c>
      <c r="HC19" s="351"/>
      <c r="HD19" s="357">
        <f t="shared" si="112"/>
        <v>9</v>
      </c>
      <c r="HE19" s="345">
        <f t="shared" si="113"/>
        <v>7.5</v>
      </c>
      <c r="HF19" s="147" t="str">
        <f t="shared" si="114"/>
        <v>-</v>
      </c>
      <c r="HG19" s="343">
        <f>MAX(HE19:HF19)</f>
        <v>7.5</v>
      </c>
      <c r="HH19" s="350">
        <f t="shared" si="115"/>
        <v>7.5</v>
      </c>
      <c r="HI19" s="256">
        <v>8</v>
      </c>
      <c r="HJ19" s="256"/>
      <c r="HK19" s="256">
        <f t="shared" si="116"/>
        <v>8</v>
      </c>
      <c r="HL19" s="445">
        <f t="shared" si="117"/>
        <v>8</v>
      </c>
      <c r="HM19" s="256">
        <v>6</v>
      </c>
      <c r="HN19" s="256"/>
      <c r="HO19" s="256">
        <f t="shared" si="118"/>
        <v>6</v>
      </c>
      <c r="HP19" s="445">
        <f t="shared" si="119"/>
        <v>6</v>
      </c>
      <c r="HQ19" s="336">
        <f t="shared" si="120"/>
        <v>6.9</v>
      </c>
      <c r="HR19" s="336">
        <f t="shared" si="121"/>
        <v>6.9</v>
      </c>
      <c r="HS19" s="337" t="str">
        <f t="shared" si="122"/>
        <v>TBK</v>
      </c>
      <c r="HT19" s="443">
        <f t="shared" si="123"/>
        <v>6.9</v>
      </c>
      <c r="HU19" s="286" t="str">
        <f t="shared" si="124"/>
        <v>TBK</v>
      </c>
      <c r="HV19" s="444">
        <f t="shared" si="125"/>
        <v>6.5</v>
      </c>
      <c r="HW19" s="286" t="str">
        <f t="shared" si="126"/>
        <v>TBK</v>
      </c>
      <c r="HX19" s="619">
        <v>7</v>
      </c>
      <c r="HY19" s="619">
        <v>7.5</v>
      </c>
      <c r="HZ19" s="619">
        <v>5</v>
      </c>
      <c r="IA19" s="613">
        <f>ROUND(SUM(HX19:HZ19)/3,1)</f>
        <v>6.5</v>
      </c>
      <c r="IB19" s="648">
        <f>ROUND((HV19+IA19)/2,1)</f>
        <v>6.5</v>
      </c>
      <c r="IC19" s="615" t="str">
        <f t="shared" si="128"/>
        <v>TBK</v>
      </c>
    </row>
    <row r="20" spans="1:237" s="17" customFormat="1" ht="15.75" customHeight="1">
      <c r="A20" s="564">
        <v>14</v>
      </c>
      <c r="B20" s="452">
        <v>21</v>
      </c>
      <c r="C20" s="456" t="s">
        <v>134</v>
      </c>
      <c r="D20" s="458" t="s">
        <v>367</v>
      </c>
      <c r="E20" s="459" t="s">
        <v>368</v>
      </c>
      <c r="F20" s="98" t="s">
        <v>66</v>
      </c>
      <c r="G20" s="99" t="s">
        <v>138</v>
      </c>
      <c r="H20" s="99" t="s">
        <v>125</v>
      </c>
      <c r="I20" s="52">
        <v>3</v>
      </c>
      <c r="J20" s="52">
        <v>5</v>
      </c>
      <c r="K20" s="308" t="s">
        <v>227</v>
      </c>
      <c r="L20" s="310">
        <v>5</v>
      </c>
      <c r="M20" s="310"/>
      <c r="N20" s="310">
        <f t="shared" si="129"/>
        <v>5</v>
      </c>
      <c r="O20" s="338">
        <v>8</v>
      </c>
      <c r="P20" s="338"/>
      <c r="Q20" s="338">
        <f t="shared" si="0"/>
        <v>8</v>
      </c>
      <c r="R20" s="311">
        <f t="shared" si="1"/>
        <v>5.3</v>
      </c>
      <c r="S20" s="312">
        <v>6</v>
      </c>
      <c r="T20" s="339">
        <f t="shared" si="2"/>
        <v>6</v>
      </c>
      <c r="U20" s="340" t="s">
        <v>239</v>
      </c>
      <c r="V20" s="341">
        <v>7.2</v>
      </c>
      <c r="W20" s="342">
        <v>3</v>
      </c>
      <c r="X20" s="342"/>
      <c r="Y20" s="338">
        <f t="shared" si="3"/>
        <v>3</v>
      </c>
      <c r="Z20" s="311">
        <f t="shared" si="4"/>
        <v>5.1</v>
      </c>
      <c r="AA20" s="28" t="str">
        <f t="shared" si="5"/>
        <v>-</v>
      </c>
      <c r="AB20" s="343">
        <f t="shared" si="6"/>
        <v>5.1</v>
      </c>
      <c r="AC20" s="344">
        <f t="shared" si="7"/>
        <v>5.1</v>
      </c>
      <c r="AD20" s="311">
        <v>7.7</v>
      </c>
      <c r="AE20" s="310">
        <v>6</v>
      </c>
      <c r="AF20" s="338"/>
      <c r="AG20" s="338">
        <f t="shared" si="130"/>
        <v>6</v>
      </c>
      <c r="AH20" s="311">
        <f t="shared" si="131"/>
        <v>6.9</v>
      </c>
      <c r="AI20" s="28" t="str">
        <f t="shared" si="10"/>
        <v>-</v>
      </c>
      <c r="AJ20" s="345">
        <f t="shared" si="11"/>
        <v>6.9</v>
      </c>
      <c r="AK20" s="346">
        <f t="shared" si="12"/>
        <v>6.9</v>
      </c>
      <c r="AL20" s="347">
        <v>6</v>
      </c>
      <c r="AM20" s="310">
        <v>6</v>
      </c>
      <c r="AN20" s="338"/>
      <c r="AO20" s="338">
        <f t="shared" si="13"/>
        <v>6</v>
      </c>
      <c r="AP20" s="311">
        <f t="shared" si="14"/>
        <v>6</v>
      </c>
      <c r="AQ20" s="28" t="str">
        <f t="shared" si="15"/>
        <v>-</v>
      </c>
      <c r="AR20" s="343">
        <f t="shared" si="16"/>
        <v>6</v>
      </c>
      <c r="AS20" s="344">
        <f t="shared" si="17"/>
        <v>6</v>
      </c>
      <c r="AT20" s="342">
        <v>5.5</v>
      </c>
      <c r="AU20" s="342">
        <v>5</v>
      </c>
      <c r="AV20" s="342"/>
      <c r="AW20" s="338">
        <f t="shared" si="18"/>
        <v>5</v>
      </c>
      <c r="AX20" s="311">
        <f t="shared" si="19"/>
        <v>5.3</v>
      </c>
      <c r="AY20" s="28" t="str">
        <f t="shared" si="20"/>
        <v>-</v>
      </c>
      <c r="AZ20" s="343">
        <f t="shared" si="21"/>
        <v>5.3</v>
      </c>
      <c r="BA20" s="344">
        <f t="shared" si="22"/>
        <v>5.3</v>
      </c>
      <c r="BB20" s="311">
        <v>6</v>
      </c>
      <c r="BC20" s="310">
        <v>4</v>
      </c>
      <c r="BD20" s="338"/>
      <c r="BE20" s="338">
        <f>IF(BF20&gt;=5,BC20,IF(BG20&gt;=5,BC20&amp;"/"&amp;BD20,BC20&amp;"/"&amp;BD20))</f>
        <v>4</v>
      </c>
      <c r="BF20" s="311">
        <f t="shared" si="24"/>
        <v>5</v>
      </c>
      <c r="BG20" s="28" t="str">
        <f>IF(ISNUMBER(BD20),ROUND((BB20+BD20)/2,1),"-")</f>
        <v>-</v>
      </c>
      <c r="BH20" s="343">
        <f t="shared" si="26"/>
        <v>5</v>
      </c>
      <c r="BI20" s="344">
        <f>IF(BF20&gt;=5,BF20,IF(BG20&gt;=5,BF20&amp;"/"&amp;BG20,BF20&amp;"/"&amp;BG20))</f>
        <v>5</v>
      </c>
      <c r="BJ20" s="311">
        <v>6</v>
      </c>
      <c r="BK20" s="310">
        <v>5</v>
      </c>
      <c r="BL20" s="358"/>
      <c r="BM20" s="338">
        <f t="shared" si="132"/>
        <v>5</v>
      </c>
      <c r="BN20" s="311">
        <f t="shared" si="28"/>
        <v>5.5</v>
      </c>
      <c r="BO20" s="28" t="str">
        <f t="shared" si="29"/>
        <v>-</v>
      </c>
      <c r="BP20" s="343">
        <f t="shared" si="133"/>
        <v>5.5</v>
      </c>
      <c r="BQ20" s="353">
        <f t="shared" si="134"/>
        <v>5.5</v>
      </c>
      <c r="BR20" s="466">
        <f t="shared" si="30"/>
        <v>5.6</v>
      </c>
      <c r="BS20" s="467">
        <f t="shared" si="31"/>
        <v>5.7</v>
      </c>
      <c r="BT20" s="337" t="str">
        <f t="shared" si="32"/>
        <v>TB</v>
      </c>
      <c r="BU20" s="311">
        <v>5.6</v>
      </c>
      <c r="BV20" s="310">
        <v>7</v>
      </c>
      <c r="BW20" s="270"/>
      <c r="BX20" s="338">
        <f t="shared" si="33"/>
        <v>7</v>
      </c>
      <c r="BY20" s="311">
        <f t="shared" si="34"/>
        <v>6.3</v>
      </c>
      <c r="BZ20" s="28" t="str">
        <f t="shared" si="35"/>
        <v>-</v>
      </c>
      <c r="CA20" s="343">
        <f t="shared" si="36"/>
        <v>6.3</v>
      </c>
      <c r="CB20" s="344">
        <f t="shared" si="37"/>
        <v>6.3</v>
      </c>
      <c r="CC20" s="311">
        <v>7.5</v>
      </c>
      <c r="CD20" s="351">
        <v>4</v>
      </c>
      <c r="CE20" s="351"/>
      <c r="CF20" s="338">
        <f t="shared" si="38"/>
        <v>4</v>
      </c>
      <c r="CG20" s="311">
        <f t="shared" si="39"/>
        <v>5.8</v>
      </c>
      <c r="CH20" s="28" t="str">
        <f t="shared" si="40"/>
        <v>-</v>
      </c>
      <c r="CI20" s="343">
        <f t="shared" si="41"/>
        <v>5.8</v>
      </c>
      <c r="CJ20" s="353">
        <f t="shared" si="42"/>
        <v>5.8</v>
      </c>
      <c r="CK20" s="311">
        <v>6</v>
      </c>
      <c r="CL20" s="351">
        <v>7</v>
      </c>
      <c r="CM20" s="351"/>
      <c r="CN20" s="338">
        <f t="shared" si="43"/>
        <v>7</v>
      </c>
      <c r="CO20" s="311">
        <f t="shared" si="44"/>
        <v>6.5</v>
      </c>
      <c r="CP20" s="28" t="str">
        <f t="shared" si="45"/>
        <v>-</v>
      </c>
      <c r="CQ20" s="343">
        <f t="shared" si="46"/>
        <v>6.5</v>
      </c>
      <c r="CR20" s="348">
        <f t="shared" si="47"/>
        <v>6.5</v>
      </c>
      <c r="CS20" s="311">
        <v>7</v>
      </c>
      <c r="CT20" s="351">
        <v>4</v>
      </c>
      <c r="CU20" s="351"/>
      <c r="CV20" s="338">
        <f t="shared" si="48"/>
        <v>4</v>
      </c>
      <c r="CW20" s="311">
        <f t="shared" si="49"/>
        <v>5.5</v>
      </c>
      <c r="CX20" s="28" t="str">
        <f t="shared" si="50"/>
        <v>-</v>
      </c>
      <c r="CY20" s="343">
        <f t="shared" si="51"/>
        <v>5.5</v>
      </c>
      <c r="CZ20" s="348">
        <f t="shared" si="52"/>
        <v>5.5</v>
      </c>
      <c r="DA20" s="311">
        <v>6.3</v>
      </c>
      <c r="DB20" s="351">
        <v>7</v>
      </c>
      <c r="DC20" s="351"/>
      <c r="DD20" s="338">
        <f t="shared" si="53"/>
        <v>7</v>
      </c>
      <c r="DE20" s="311">
        <f t="shared" si="54"/>
        <v>6.7</v>
      </c>
      <c r="DF20" s="28" t="str">
        <f t="shared" si="55"/>
        <v>-</v>
      </c>
      <c r="DG20" s="343">
        <f t="shared" si="56"/>
        <v>6.7</v>
      </c>
      <c r="DH20" s="348">
        <f t="shared" si="57"/>
        <v>6.7</v>
      </c>
      <c r="DI20" s="311">
        <v>6</v>
      </c>
      <c r="DJ20" s="351">
        <v>5</v>
      </c>
      <c r="DK20" s="359"/>
      <c r="DL20" s="338">
        <f t="shared" si="58"/>
        <v>5</v>
      </c>
      <c r="DM20" s="311">
        <f t="shared" si="59"/>
        <v>5.5</v>
      </c>
      <c r="DN20" s="28" t="str">
        <f t="shared" si="60"/>
        <v>-</v>
      </c>
      <c r="DO20" s="343">
        <f t="shared" si="61"/>
        <v>5.5</v>
      </c>
      <c r="DP20" s="348">
        <f t="shared" si="62"/>
        <v>5.5</v>
      </c>
      <c r="DQ20" s="311">
        <v>6.5</v>
      </c>
      <c r="DR20" s="351">
        <v>4</v>
      </c>
      <c r="DS20" s="351"/>
      <c r="DT20" s="338">
        <f t="shared" si="63"/>
        <v>4</v>
      </c>
      <c r="DU20" s="311">
        <f t="shared" si="64"/>
        <v>5.3</v>
      </c>
      <c r="DV20" s="28" t="str">
        <f t="shared" si="65"/>
        <v>-</v>
      </c>
      <c r="DW20" s="343">
        <f t="shared" si="66"/>
        <v>5.3</v>
      </c>
      <c r="DX20" s="348">
        <f t="shared" si="67"/>
        <v>5.3</v>
      </c>
      <c r="DY20" s="311">
        <v>6</v>
      </c>
      <c r="DZ20" s="351">
        <v>3</v>
      </c>
      <c r="EA20" s="351">
        <v>4</v>
      </c>
      <c r="EB20" s="338" t="str">
        <f t="shared" si="68"/>
        <v>3/4</v>
      </c>
      <c r="EC20" s="311">
        <f t="shared" si="69"/>
        <v>4.5</v>
      </c>
      <c r="ED20" s="28">
        <f t="shared" si="70"/>
        <v>5</v>
      </c>
      <c r="EE20" s="343">
        <f>MAX(EC20:ED20)</f>
        <v>5</v>
      </c>
      <c r="EF20" s="350" t="str">
        <f t="shared" si="71"/>
        <v>4.5/5</v>
      </c>
      <c r="EG20" s="354">
        <f t="shared" si="72"/>
        <v>5.7</v>
      </c>
      <c r="EH20" s="354">
        <f t="shared" si="73"/>
        <v>5.8</v>
      </c>
      <c r="EI20" s="337" t="str">
        <f t="shared" si="74"/>
        <v>TB</v>
      </c>
      <c r="EJ20" s="355">
        <f t="shared" si="75"/>
        <v>5.8</v>
      </c>
      <c r="EK20" s="337" t="str">
        <f t="shared" si="76"/>
        <v>TB</v>
      </c>
      <c r="EL20" s="345">
        <v>7.5</v>
      </c>
      <c r="EM20" s="351">
        <v>2</v>
      </c>
      <c r="EN20" s="351">
        <v>8</v>
      </c>
      <c r="EO20" s="357" t="str">
        <f t="shared" si="77"/>
        <v>2/8</v>
      </c>
      <c r="EP20" s="345">
        <f t="shared" si="78"/>
        <v>4.8</v>
      </c>
      <c r="EQ20" s="147">
        <f t="shared" si="79"/>
        <v>7.8</v>
      </c>
      <c r="ER20" s="343">
        <f>MAX(EP20:EQ20)</f>
        <v>7.8</v>
      </c>
      <c r="ES20" s="350" t="str">
        <f t="shared" si="80"/>
        <v>4.8/7.8</v>
      </c>
      <c r="ET20" s="345">
        <v>6</v>
      </c>
      <c r="EU20" s="351">
        <v>5</v>
      </c>
      <c r="EV20" s="351"/>
      <c r="EW20" s="357">
        <f t="shared" si="81"/>
        <v>5</v>
      </c>
      <c r="EX20" s="345">
        <f t="shared" si="82"/>
        <v>5.5</v>
      </c>
      <c r="EY20" s="147" t="str">
        <f t="shared" si="83"/>
        <v>-</v>
      </c>
      <c r="EZ20" s="343">
        <f>MAX(EX20:EY20)</f>
        <v>5.5</v>
      </c>
      <c r="FA20" s="350">
        <f t="shared" si="84"/>
        <v>5.5</v>
      </c>
      <c r="FB20" s="345">
        <v>5.5</v>
      </c>
      <c r="FC20" s="351">
        <v>6</v>
      </c>
      <c r="FD20" s="351"/>
      <c r="FE20" s="357">
        <f t="shared" si="85"/>
        <v>6</v>
      </c>
      <c r="FF20" s="345">
        <f t="shared" si="86"/>
        <v>5.8</v>
      </c>
      <c r="FG20" s="147" t="str">
        <f t="shared" si="87"/>
        <v>-</v>
      </c>
      <c r="FH20" s="343">
        <f>MAX(FF20:FG20)</f>
        <v>5.8</v>
      </c>
      <c r="FI20" s="350">
        <f t="shared" si="88"/>
        <v>5.8</v>
      </c>
      <c r="FJ20" s="256">
        <v>7</v>
      </c>
      <c r="FK20" s="256"/>
      <c r="FL20" s="256">
        <f t="shared" si="89"/>
        <v>7</v>
      </c>
      <c r="FM20" s="445">
        <f t="shared" si="90"/>
        <v>7</v>
      </c>
      <c r="FN20" s="345">
        <v>6.33</v>
      </c>
      <c r="FO20" s="351">
        <v>4</v>
      </c>
      <c r="FP20" s="351"/>
      <c r="FQ20" s="357">
        <f t="shared" si="91"/>
        <v>4</v>
      </c>
      <c r="FR20" s="345">
        <f t="shared" si="92"/>
        <v>5.2</v>
      </c>
      <c r="FS20" s="147" t="str">
        <f t="shared" si="93"/>
        <v>-</v>
      </c>
      <c r="FT20" s="343">
        <f>MAX(FR20:FS20)</f>
        <v>5.2</v>
      </c>
      <c r="FU20" s="350">
        <f t="shared" si="94"/>
        <v>5.2</v>
      </c>
      <c r="FV20" s="256">
        <v>8</v>
      </c>
      <c r="FW20" s="256"/>
      <c r="FX20" s="256">
        <f t="shared" si="95"/>
        <v>8</v>
      </c>
      <c r="FY20" s="445">
        <f t="shared" si="96"/>
        <v>8</v>
      </c>
      <c r="FZ20" s="345">
        <v>5</v>
      </c>
      <c r="GA20" s="351">
        <v>7</v>
      </c>
      <c r="GB20" s="351"/>
      <c r="GC20" s="357">
        <f t="shared" si="97"/>
        <v>7</v>
      </c>
      <c r="GD20" s="345">
        <f t="shared" si="98"/>
        <v>6</v>
      </c>
      <c r="GE20" s="147" t="str">
        <f t="shared" si="99"/>
        <v>-</v>
      </c>
      <c r="GF20" s="343">
        <f>MAX(GD20:GE20)</f>
        <v>6</v>
      </c>
      <c r="GG20" s="350">
        <f t="shared" si="100"/>
        <v>6</v>
      </c>
      <c r="GH20" s="335">
        <f t="shared" si="101"/>
        <v>6.2</v>
      </c>
      <c r="GI20" s="335">
        <f t="shared" si="102"/>
        <v>6.5</v>
      </c>
      <c r="GJ20" s="337" t="str">
        <f t="shared" si="103"/>
        <v>TBK</v>
      </c>
      <c r="GK20" s="345">
        <v>8</v>
      </c>
      <c r="GL20" s="351">
        <v>7</v>
      </c>
      <c r="GM20" s="351"/>
      <c r="GN20" s="357">
        <f t="shared" si="104"/>
        <v>7</v>
      </c>
      <c r="GO20" s="345">
        <f t="shared" si="105"/>
        <v>7.5</v>
      </c>
      <c r="GP20" s="147" t="str">
        <f t="shared" si="106"/>
        <v>-</v>
      </c>
      <c r="GQ20" s="343">
        <f>MAX(GO20:GP20)</f>
        <v>7.5</v>
      </c>
      <c r="GR20" s="350">
        <f t="shared" si="107"/>
        <v>7.5</v>
      </c>
      <c r="GS20" s="345">
        <v>6.6</v>
      </c>
      <c r="GT20" s="351">
        <v>6</v>
      </c>
      <c r="GU20" s="351"/>
      <c r="GV20" s="357">
        <f t="shared" si="108"/>
        <v>6</v>
      </c>
      <c r="GW20" s="345">
        <f t="shared" si="109"/>
        <v>6.3</v>
      </c>
      <c r="GX20" s="147" t="str">
        <f t="shared" si="110"/>
        <v>-</v>
      </c>
      <c r="GY20" s="343">
        <f>MAX(GW20:GX20)</f>
        <v>6.3</v>
      </c>
      <c r="GZ20" s="350">
        <f t="shared" si="111"/>
        <v>6.3</v>
      </c>
      <c r="HA20" s="345">
        <v>5.5</v>
      </c>
      <c r="HB20" s="351">
        <v>2</v>
      </c>
      <c r="HC20" s="351">
        <v>9</v>
      </c>
      <c r="HD20" s="357" t="str">
        <f t="shared" si="112"/>
        <v>2/9</v>
      </c>
      <c r="HE20" s="345">
        <f t="shared" si="113"/>
        <v>3.8</v>
      </c>
      <c r="HF20" s="147">
        <f t="shared" si="114"/>
        <v>7.3</v>
      </c>
      <c r="HG20" s="343">
        <f>MAX(HE20:HF20)</f>
        <v>7.3</v>
      </c>
      <c r="HH20" s="350" t="str">
        <f t="shared" si="115"/>
        <v>3.8/7.3</v>
      </c>
      <c r="HI20" s="256">
        <v>7</v>
      </c>
      <c r="HJ20" s="256"/>
      <c r="HK20" s="256">
        <f t="shared" si="116"/>
        <v>7</v>
      </c>
      <c r="HL20" s="445">
        <f t="shared" si="117"/>
        <v>7</v>
      </c>
      <c r="HM20" s="256">
        <v>6</v>
      </c>
      <c r="HN20" s="256"/>
      <c r="HO20" s="256">
        <f t="shared" si="118"/>
        <v>6</v>
      </c>
      <c r="HP20" s="445">
        <f t="shared" si="119"/>
        <v>6</v>
      </c>
      <c r="HQ20" s="336">
        <f t="shared" si="120"/>
        <v>6.2</v>
      </c>
      <c r="HR20" s="336">
        <f t="shared" si="121"/>
        <v>6.6</v>
      </c>
      <c r="HS20" s="337" t="str">
        <f t="shared" si="122"/>
        <v>TBK</v>
      </c>
      <c r="HT20" s="443">
        <f t="shared" si="123"/>
        <v>6.6</v>
      </c>
      <c r="HU20" s="286" t="str">
        <f t="shared" si="124"/>
        <v>TBK</v>
      </c>
      <c r="HV20" s="444">
        <f t="shared" si="125"/>
        <v>6.2</v>
      </c>
      <c r="HW20" s="286" t="str">
        <f t="shared" si="126"/>
        <v>TBK</v>
      </c>
      <c r="HX20" s="619">
        <v>7</v>
      </c>
      <c r="HY20" s="619">
        <v>6</v>
      </c>
      <c r="HZ20" s="619">
        <v>7.5</v>
      </c>
      <c r="IA20" s="613">
        <f>ROUND(SUM(HX20:HZ20)/3,1)</f>
        <v>6.8</v>
      </c>
      <c r="IB20" s="648">
        <f>ROUND((HV20+IA20)/2,1)</f>
        <v>6.5</v>
      </c>
      <c r="IC20" s="615" t="str">
        <f t="shared" si="128"/>
        <v>TBK</v>
      </c>
    </row>
    <row r="21" spans="1:237" s="17" customFormat="1" ht="15.75" customHeight="1">
      <c r="A21" s="564">
        <v>15</v>
      </c>
      <c r="B21" s="452">
        <v>22</v>
      </c>
      <c r="C21" s="456" t="s">
        <v>135</v>
      </c>
      <c r="D21" s="458" t="s">
        <v>369</v>
      </c>
      <c r="E21" s="459" t="s">
        <v>370</v>
      </c>
      <c r="F21" s="98" t="s">
        <v>66</v>
      </c>
      <c r="G21" s="99" t="s">
        <v>139</v>
      </c>
      <c r="H21" s="99" t="s">
        <v>126</v>
      </c>
      <c r="I21" s="52">
        <v>2</v>
      </c>
      <c r="J21" s="52">
        <v>5</v>
      </c>
      <c r="K21" s="308" t="s">
        <v>229</v>
      </c>
      <c r="L21" s="310">
        <v>6</v>
      </c>
      <c r="M21" s="310"/>
      <c r="N21" s="310">
        <f t="shared" si="129"/>
        <v>6</v>
      </c>
      <c r="O21" s="338">
        <v>6</v>
      </c>
      <c r="P21" s="338"/>
      <c r="Q21" s="338">
        <f t="shared" si="0"/>
        <v>6</v>
      </c>
      <c r="R21" s="311">
        <f t="shared" si="1"/>
        <v>4.7</v>
      </c>
      <c r="S21" s="312">
        <v>5.7</v>
      </c>
      <c r="T21" s="339">
        <f t="shared" si="2"/>
        <v>5.7</v>
      </c>
      <c r="U21" s="348">
        <v>6</v>
      </c>
      <c r="V21" s="341">
        <v>7.4</v>
      </c>
      <c r="W21" s="342">
        <v>4</v>
      </c>
      <c r="X21" s="342"/>
      <c r="Y21" s="338">
        <f t="shared" si="3"/>
        <v>4</v>
      </c>
      <c r="Z21" s="311">
        <f t="shared" si="4"/>
        <v>5.7</v>
      </c>
      <c r="AA21" s="28" t="str">
        <f t="shared" si="5"/>
        <v>-</v>
      </c>
      <c r="AB21" s="343">
        <f t="shared" si="6"/>
        <v>5.7</v>
      </c>
      <c r="AC21" s="344">
        <f t="shared" si="7"/>
        <v>5.7</v>
      </c>
      <c r="AD21" s="311">
        <v>6.3</v>
      </c>
      <c r="AE21" s="310">
        <v>7</v>
      </c>
      <c r="AF21" s="338"/>
      <c r="AG21" s="338">
        <f t="shared" si="130"/>
        <v>7</v>
      </c>
      <c r="AH21" s="311">
        <f t="shared" si="131"/>
        <v>6.7</v>
      </c>
      <c r="AI21" s="28" t="str">
        <f t="shared" si="10"/>
        <v>-</v>
      </c>
      <c r="AJ21" s="345">
        <f t="shared" si="11"/>
        <v>6.7</v>
      </c>
      <c r="AK21" s="346">
        <f t="shared" si="12"/>
        <v>6.7</v>
      </c>
      <c r="AL21" s="347">
        <v>7.5</v>
      </c>
      <c r="AM21" s="310">
        <v>3</v>
      </c>
      <c r="AN21" s="338"/>
      <c r="AO21" s="338">
        <f t="shared" si="13"/>
        <v>3</v>
      </c>
      <c r="AP21" s="311">
        <f t="shared" si="14"/>
        <v>5.3</v>
      </c>
      <c r="AQ21" s="28" t="str">
        <f t="shared" si="15"/>
        <v>-</v>
      </c>
      <c r="AR21" s="343">
        <f t="shared" si="16"/>
        <v>5.3</v>
      </c>
      <c r="AS21" s="344">
        <f t="shared" si="17"/>
        <v>5.3</v>
      </c>
      <c r="AT21" s="342">
        <v>6.5</v>
      </c>
      <c r="AU21" s="342">
        <v>5</v>
      </c>
      <c r="AV21" s="342"/>
      <c r="AW21" s="338">
        <f t="shared" si="18"/>
        <v>5</v>
      </c>
      <c r="AX21" s="311">
        <f t="shared" si="19"/>
        <v>5.8</v>
      </c>
      <c r="AY21" s="28" t="str">
        <f t="shared" si="20"/>
        <v>-</v>
      </c>
      <c r="AZ21" s="343">
        <f t="shared" si="21"/>
        <v>5.8</v>
      </c>
      <c r="BA21" s="344">
        <f t="shared" si="22"/>
        <v>5.8</v>
      </c>
      <c r="BB21" s="311">
        <v>5</v>
      </c>
      <c r="BC21" s="310">
        <v>4</v>
      </c>
      <c r="BD21" s="338">
        <v>2</v>
      </c>
      <c r="BE21" s="360" t="s">
        <v>264</v>
      </c>
      <c r="BF21" s="311">
        <f t="shared" si="24"/>
        <v>4.5</v>
      </c>
      <c r="BG21" s="28">
        <v>7</v>
      </c>
      <c r="BH21" s="343">
        <f t="shared" si="26"/>
        <v>7</v>
      </c>
      <c r="BI21" s="261" t="s">
        <v>265</v>
      </c>
      <c r="BJ21" s="311">
        <v>5.5</v>
      </c>
      <c r="BK21" s="310">
        <v>5</v>
      </c>
      <c r="BL21" s="358"/>
      <c r="BM21" s="338">
        <f t="shared" si="132"/>
        <v>5</v>
      </c>
      <c r="BN21" s="311">
        <f t="shared" si="28"/>
        <v>5.3</v>
      </c>
      <c r="BO21" s="28" t="str">
        <f t="shared" si="29"/>
        <v>-</v>
      </c>
      <c r="BP21" s="343">
        <f t="shared" si="133"/>
        <v>5.3</v>
      </c>
      <c r="BQ21" s="353">
        <f t="shared" si="134"/>
        <v>5.3</v>
      </c>
      <c r="BR21" s="466">
        <f t="shared" si="30"/>
        <v>5.6</v>
      </c>
      <c r="BS21" s="467">
        <f t="shared" si="31"/>
        <v>5.9</v>
      </c>
      <c r="BT21" s="337" t="str">
        <f t="shared" si="32"/>
        <v>TB</v>
      </c>
      <c r="BU21" s="311">
        <v>6.8</v>
      </c>
      <c r="BV21" s="310">
        <v>8</v>
      </c>
      <c r="BW21" s="270"/>
      <c r="BX21" s="338">
        <f t="shared" si="33"/>
        <v>8</v>
      </c>
      <c r="BY21" s="311">
        <f t="shared" si="34"/>
        <v>7.4</v>
      </c>
      <c r="BZ21" s="28" t="str">
        <f t="shared" si="35"/>
        <v>-</v>
      </c>
      <c r="CA21" s="343">
        <f t="shared" si="36"/>
        <v>7.4</v>
      </c>
      <c r="CB21" s="344">
        <f t="shared" si="37"/>
        <v>7.4</v>
      </c>
      <c r="CC21" s="311">
        <v>7.5</v>
      </c>
      <c r="CD21" s="351">
        <v>6</v>
      </c>
      <c r="CE21" s="351"/>
      <c r="CF21" s="338">
        <f t="shared" si="38"/>
        <v>6</v>
      </c>
      <c r="CG21" s="311">
        <f t="shared" si="39"/>
        <v>6.8</v>
      </c>
      <c r="CH21" s="28" t="str">
        <f t="shared" si="40"/>
        <v>-</v>
      </c>
      <c r="CI21" s="343">
        <f t="shared" si="41"/>
        <v>6.8</v>
      </c>
      <c r="CJ21" s="353">
        <f t="shared" si="42"/>
        <v>6.8</v>
      </c>
      <c r="CK21" s="311">
        <v>6.7</v>
      </c>
      <c r="CL21" s="351">
        <v>5</v>
      </c>
      <c r="CM21" s="351"/>
      <c r="CN21" s="338">
        <f t="shared" si="43"/>
        <v>5</v>
      </c>
      <c r="CO21" s="311">
        <f t="shared" si="44"/>
        <v>5.9</v>
      </c>
      <c r="CP21" s="28" t="str">
        <f t="shared" si="45"/>
        <v>-</v>
      </c>
      <c r="CQ21" s="343">
        <f t="shared" si="46"/>
        <v>5.9</v>
      </c>
      <c r="CR21" s="348">
        <f t="shared" si="47"/>
        <v>5.9</v>
      </c>
      <c r="CS21" s="311">
        <v>7</v>
      </c>
      <c r="CT21" s="351">
        <v>4</v>
      </c>
      <c r="CU21" s="351"/>
      <c r="CV21" s="338">
        <f t="shared" si="48"/>
        <v>4</v>
      </c>
      <c r="CW21" s="311">
        <f t="shared" si="49"/>
        <v>5.5</v>
      </c>
      <c r="CX21" s="28" t="str">
        <f t="shared" si="50"/>
        <v>-</v>
      </c>
      <c r="CY21" s="343">
        <f t="shared" si="51"/>
        <v>5.5</v>
      </c>
      <c r="CZ21" s="348">
        <f t="shared" si="52"/>
        <v>5.5</v>
      </c>
      <c r="DA21" s="311">
        <v>6.3</v>
      </c>
      <c r="DB21" s="351">
        <v>7</v>
      </c>
      <c r="DC21" s="351"/>
      <c r="DD21" s="338">
        <f t="shared" si="53"/>
        <v>7</v>
      </c>
      <c r="DE21" s="311">
        <f t="shared" si="54"/>
        <v>6.7</v>
      </c>
      <c r="DF21" s="28" t="str">
        <f t="shared" si="55"/>
        <v>-</v>
      </c>
      <c r="DG21" s="343">
        <f t="shared" si="56"/>
        <v>6.7</v>
      </c>
      <c r="DH21" s="348">
        <f t="shared" si="57"/>
        <v>6.7</v>
      </c>
      <c r="DI21" s="311">
        <v>6.5</v>
      </c>
      <c r="DJ21" s="351">
        <v>3</v>
      </c>
      <c r="DK21" s="359">
        <v>4</v>
      </c>
      <c r="DL21" s="338" t="str">
        <f t="shared" si="58"/>
        <v>3/4</v>
      </c>
      <c r="DM21" s="311">
        <f t="shared" si="59"/>
        <v>4.8</v>
      </c>
      <c r="DN21" s="28">
        <f t="shared" si="60"/>
        <v>5.3</v>
      </c>
      <c r="DO21" s="343">
        <f t="shared" si="61"/>
        <v>5.3</v>
      </c>
      <c r="DP21" s="364" t="str">
        <f t="shared" si="62"/>
        <v>4.8/5.3</v>
      </c>
      <c r="DQ21" s="311">
        <v>6.5</v>
      </c>
      <c r="DR21" s="351">
        <v>4</v>
      </c>
      <c r="DS21" s="351"/>
      <c r="DT21" s="338">
        <f t="shared" si="63"/>
        <v>4</v>
      </c>
      <c r="DU21" s="311">
        <f t="shared" si="64"/>
        <v>5.3</v>
      </c>
      <c r="DV21" s="28" t="str">
        <f t="shared" si="65"/>
        <v>-</v>
      </c>
      <c r="DW21" s="343">
        <f t="shared" si="66"/>
        <v>5.3</v>
      </c>
      <c r="DX21" s="348">
        <f t="shared" si="67"/>
        <v>5.3</v>
      </c>
      <c r="DY21" s="311">
        <v>4.7</v>
      </c>
      <c r="DZ21" s="351">
        <v>3</v>
      </c>
      <c r="EA21" s="351">
        <v>8</v>
      </c>
      <c r="EB21" s="338" t="str">
        <f t="shared" si="68"/>
        <v>3/8</v>
      </c>
      <c r="EC21" s="311">
        <f t="shared" si="69"/>
        <v>3.9</v>
      </c>
      <c r="ED21" s="28">
        <f t="shared" si="70"/>
        <v>6.4</v>
      </c>
      <c r="EE21" s="343">
        <f>MAX(EC21:ED21)</f>
        <v>6.4</v>
      </c>
      <c r="EF21" s="350" t="str">
        <f t="shared" si="71"/>
        <v>3.9/6.4</v>
      </c>
      <c r="EG21" s="354">
        <f t="shared" si="72"/>
        <v>5.6</v>
      </c>
      <c r="EH21" s="354">
        <f t="shared" si="73"/>
        <v>6.1</v>
      </c>
      <c r="EI21" s="337" t="str">
        <f t="shared" si="74"/>
        <v>TBK</v>
      </c>
      <c r="EJ21" s="355">
        <f t="shared" si="75"/>
        <v>6</v>
      </c>
      <c r="EK21" s="337" t="str">
        <f t="shared" si="76"/>
        <v>TBK</v>
      </c>
      <c r="EL21" s="345">
        <v>3.5</v>
      </c>
      <c r="EM21" s="351">
        <v>2</v>
      </c>
      <c r="EN21" s="351">
        <v>8</v>
      </c>
      <c r="EO21" s="357" t="str">
        <f t="shared" si="77"/>
        <v>2/8</v>
      </c>
      <c r="EP21" s="345">
        <f t="shared" si="78"/>
        <v>2.8</v>
      </c>
      <c r="EQ21" s="147">
        <f t="shared" si="79"/>
        <v>5.8</v>
      </c>
      <c r="ER21" s="343">
        <f>MAX(EP21:EQ21)</f>
        <v>5.8</v>
      </c>
      <c r="ES21" s="350" t="str">
        <f t="shared" si="80"/>
        <v>2.8/5.8</v>
      </c>
      <c r="ET21" s="345">
        <v>6</v>
      </c>
      <c r="EU21" s="351">
        <v>6</v>
      </c>
      <c r="EV21" s="351"/>
      <c r="EW21" s="357">
        <f t="shared" si="81"/>
        <v>6</v>
      </c>
      <c r="EX21" s="345">
        <f t="shared" si="82"/>
        <v>6</v>
      </c>
      <c r="EY21" s="147" t="str">
        <f t="shared" si="83"/>
        <v>-</v>
      </c>
      <c r="EZ21" s="343">
        <f>MAX(EX21:EY21)</f>
        <v>6</v>
      </c>
      <c r="FA21" s="350">
        <f t="shared" si="84"/>
        <v>6</v>
      </c>
      <c r="FB21" s="345">
        <v>5.5</v>
      </c>
      <c r="FC21" s="351">
        <v>4</v>
      </c>
      <c r="FD21" s="351">
        <v>7</v>
      </c>
      <c r="FE21" s="357" t="str">
        <f t="shared" si="85"/>
        <v>4/7</v>
      </c>
      <c r="FF21" s="345">
        <f t="shared" si="86"/>
        <v>4.8</v>
      </c>
      <c r="FG21" s="147">
        <f t="shared" si="87"/>
        <v>6.3</v>
      </c>
      <c r="FH21" s="343">
        <f>MAX(FF21:FG21)</f>
        <v>6.3</v>
      </c>
      <c r="FI21" s="350" t="str">
        <f t="shared" si="88"/>
        <v>4.8/6.3</v>
      </c>
      <c r="FJ21" s="256">
        <v>7</v>
      </c>
      <c r="FK21" s="256"/>
      <c r="FL21" s="256">
        <f t="shared" si="89"/>
        <v>7</v>
      </c>
      <c r="FM21" s="445">
        <f t="shared" si="90"/>
        <v>7</v>
      </c>
      <c r="FN21" s="345">
        <v>7.33</v>
      </c>
      <c r="FO21" s="351">
        <v>5</v>
      </c>
      <c r="FP21" s="351"/>
      <c r="FQ21" s="357">
        <f t="shared" si="91"/>
        <v>5</v>
      </c>
      <c r="FR21" s="345">
        <f t="shared" si="92"/>
        <v>6.2</v>
      </c>
      <c r="FS21" s="147" t="str">
        <f t="shared" si="93"/>
        <v>-</v>
      </c>
      <c r="FT21" s="343">
        <f>MAX(FR21:FS21)</f>
        <v>6.2</v>
      </c>
      <c r="FU21" s="350">
        <f t="shared" si="94"/>
        <v>6.2</v>
      </c>
      <c r="FV21" s="256">
        <v>9</v>
      </c>
      <c r="FW21" s="256"/>
      <c r="FX21" s="256">
        <f t="shared" si="95"/>
        <v>9</v>
      </c>
      <c r="FY21" s="445">
        <f t="shared" si="96"/>
        <v>9</v>
      </c>
      <c r="FZ21" s="345">
        <v>7</v>
      </c>
      <c r="GA21" s="351">
        <v>7</v>
      </c>
      <c r="GB21" s="351"/>
      <c r="GC21" s="357">
        <f t="shared" si="97"/>
        <v>7</v>
      </c>
      <c r="GD21" s="345">
        <f t="shared" si="98"/>
        <v>7</v>
      </c>
      <c r="GE21" s="147" t="str">
        <f t="shared" si="99"/>
        <v>-</v>
      </c>
      <c r="GF21" s="343">
        <f>MAX(GD21:GE21)</f>
        <v>7</v>
      </c>
      <c r="GG21" s="350">
        <f t="shared" si="100"/>
        <v>7</v>
      </c>
      <c r="GH21" s="335">
        <f t="shared" si="101"/>
        <v>6.5</v>
      </c>
      <c r="GI21" s="335">
        <f t="shared" si="102"/>
        <v>6.9</v>
      </c>
      <c r="GJ21" s="337" t="str">
        <f t="shared" si="103"/>
        <v>TBK</v>
      </c>
      <c r="GK21" s="345">
        <v>6.5</v>
      </c>
      <c r="GL21" s="351">
        <v>10</v>
      </c>
      <c r="GM21" s="351"/>
      <c r="GN21" s="357">
        <f t="shared" si="104"/>
        <v>10</v>
      </c>
      <c r="GO21" s="345">
        <f t="shared" si="105"/>
        <v>8.3</v>
      </c>
      <c r="GP21" s="147" t="str">
        <f t="shared" si="106"/>
        <v>-</v>
      </c>
      <c r="GQ21" s="343">
        <f>MAX(GO21:GP21)</f>
        <v>8.3</v>
      </c>
      <c r="GR21" s="350">
        <f t="shared" si="107"/>
        <v>8.3</v>
      </c>
      <c r="GS21" s="345">
        <v>5.3</v>
      </c>
      <c r="GT21" s="351">
        <v>6</v>
      </c>
      <c r="GU21" s="351"/>
      <c r="GV21" s="357">
        <f t="shared" si="108"/>
        <v>6</v>
      </c>
      <c r="GW21" s="345">
        <f t="shared" si="109"/>
        <v>5.7</v>
      </c>
      <c r="GX21" s="147" t="str">
        <f t="shared" si="110"/>
        <v>-</v>
      </c>
      <c r="GY21" s="343">
        <f>MAX(GW21:GX21)</f>
        <v>5.7</v>
      </c>
      <c r="GZ21" s="350">
        <f t="shared" si="111"/>
        <v>5.7</v>
      </c>
      <c r="HA21" s="345">
        <v>5.5</v>
      </c>
      <c r="HB21" s="351">
        <v>7</v>
      </c>
      <c r="HC21" s="351"/>
      <c r="HD21" s="357">
        <f t="shared" si="112"/>
        <v>7</v>
      </c>
      <c r="HE21" s="345">
        <f t="shared" si="113"/>
        <v>6.3</v>
      </c>
      <c r="HF21" s="147" t="str">
        <f t="shared" si="114"/>
        <v>-</v>
      </c>
      <c r="HG21" s="343">
        <f>MAX(HE21:HF21)</f>
        <v>6.3</v>
      </c>
      <c r="HH21" s="350">
        <f t="shared" si="115"/>
        <v>6.3</v>
      </c>
      <c r="HI21" s="256">
        <v>7</v>
      </c>
      <c r="HJ21" s="256"/>
      <c r="HK21" s="256">
        <f t="shared" si="116"/>
        <v>7</v>
      </c>
      <c r="HL21" s="445">
        <f t="shared" si="117"/>
        <v>7</v>
      </c>
      <c r="HM21" s="256">
        <v>7</v>
      </c>
      <c r="HN21" s="256"/>
      <c r="HO21" s="256">
        <f t="shared" si="118"/>
        <v>7</v>
      </c>
      <c r="HP21" s="445">
        <f t="shared" si="119"/>
        <v>7</v>
      </c>
      <c r="HQ21" s="336">
        <f t="shared" si="120"/>
        <v>6.8</v>
      </c>
      <c r="HR21" s="336">
        <f t="shared" si="121"/>
        <v>6.8</v>
      </c>
      <c r="HS21" s="337" t="str">
        <f t="shared" si="122"/>
        <v>TBK</v>
      </c>
      <c r="HT21" s="443">
        <f t="shared" si="123"/>
        <v>6.9</v>
      </c>
      <c r="HU21" s="286" t="str">
        <f t="shared" si="124"/>
        <v>TBK</v>
      </c>
      <c r="HV21" s="444">
        <f t="shared" si="125"/>
        <v>6.4</v>
      </c>
      <c r="HW21" s="286" t="str">
        <f t="shared" si="126"/>
        <v>TBK</v>
      </c>
      <c r="HX21" s="619">
        <v>7</v>
      </c>
      <c r="HY21" s="619">
        <v>6</v>
      </c>
      <c r="HZ21" s="619">
        <v>8.5</v>
      </c>
      <c r="IA21" s="613">
        <f>ROUND(SUM(HX21:HZ21)/3,1)</f>
        <v>7.2</v>
      </c>
      <c r="IB21" s="648">
        <f>ROUND((HV21+IA21)/2,1)</f>
        <v>6.8</v>
      </c>
      <c r="IC21" s="615" t="str">
        <f t="shared" si="128"/>
        <v>TBK</v>
      </c>
    </row>
    <row r="22" spans="1:237" s="17" customFormat="1" ht="15.75" customHeight="1">
      <c r="A22" s="564">
        <v>16</v>
      </c>
      <c r="B22" s="452">
        <v>23</v>
      </c>
      <c r="C22" s="456" t="s">
        <v>141</v>
      </c>
      <c r="D22" s="458" t="s">
        <v>371</v>
      </c>
      <c r="E22" s="459" t="s">
        <v>52</v>
      </c>
      <c r="F22" s="98" t="s">
        <v>66</v>
      </c>
      <c r="G22" s="99" t="s">
        <v>147</v>
      </c>
      <c r="H22" s="99" t="s">
        <v>127</v>
      </c>
      <c r="I22" s="52">
        <v>5</v>
      </c>
      <c r="J22" s="52"/>
      <c r="K22" s="310">
        <f>I22</f>
        <v>5</v>
      </c>
      <c r="L22" s="310">
        <v>6</v>
      </c>
      <c r="M22" s="310"/>
      <c r="N22" s="310">
        <f t="shared" si="129"/>
        <v>6</v>
      </c>
      <c r="O22" s="338">
        <v>7</v>
      </c>
      <c r="P22" s="338"/>
      <c r="Q22" s="338">
        <f t="shared" si="0"/>
        <v>7</v>
      </c>
      <c r="R22" s="311">
        <f t="shared" si="1"/>
        <v>6</v>
      </c>
      <c r="S22" s="312" t="str">
        <f>IF(ISNUMBER(#REF!),#REF!,"-")</f>
        <v>-</v>
      </c>
      <c r="T22" s="339">
        <f t="shared" si="2"/>
        <v>6</v>
      </c>
      <c r="U22" s="348">
        <f>IF(R22&gt;=5,R22,IF(S22&gt;=5,R22&amp;"/"&amp;S22,R22&amp;"/"&amp;S22))</f>
        <v>6</v>
      </c>
      <c r="V22" s="341">
        <v>7.8</v>
      </c>
      <c r="W22" s="342">
        <v>4</v>
      </c>
      <c r="X22" s="342"/>
      <c r="Y22" s="338">
        <f t="shared" si="3"/>
        <v>4</v>
      </c>
      <c r="Z22" s="311">
        <f t="shared" si="4"/>
        <v>5.9</v>
      </c>
      <c r="AA22" s="28" t="str">
        <f t="shared" si="5"/>
        <v>-</v>
      </c>
      <c r="AB22" s="343">
        <f t="shared" si="6"/>
        <v>5.9</v>
      </c>
      <c r="AC22" s="344">
        <f t="shared" si="7"/>
        <v>5.9</v>
      </c>
      <c r="AD22" s="311"/>
      <c r="AE22" s="310"/>
      <c r="AF22" s="338"/>
      <c r="AG22" s="357" t="s">
        <v>209</v>
      </c>
      <c r="AH22" s="345">
        <v>7.5</v>
      </c>
      <c r="AI22" s="28" t="str">
        <f t="shared" si="10"/>
        <v>-</v>
      </c>
      <c r="AJ22" s="345">
        <f t="shared" si="11"/>
        <v>7.5</v>
      </c>
      <c r="AK22" s="346">
        <f t="shared" si="12"/>
        <v>7.5</v>
      </c>
      <c r="AL22" s="347">
        <v>5</v>
      </c>
      <c r="AM22" s="310">
        <v>6</v>
      </c>
      <c r="AN22" s="338"/>
      <c r="AO22" s="338">
        <f t="shared" si="13"/>
        <v>6</v>
      </c>
      <c r="AP22" s="311">
        <f t="shared" si="14"/>
        <v>5.5</v>
      </c>
      <c r="AQ22" s="28" t="str">
        <f t="shared" si="15"/>
        <v>-</v>
      </c>
      <c r="AR22" s="343">
        <f t="shared" si="16"/>
        <v>5.5</v>
      </c>
      <c r="AS22" s="344">
        <f t="shared" si="17"/>
        <v>5.5</v>
      </c>
      <c r="AT22" s="342">
        <v>6</v>
      </c>
      <c r="AU22" s="342">
        <v>7</v>
      </c>
      <c r="AV22" s="342"/>
      <c r="AW22" s="338">
        <f t="shared" si="18"/>
        <v>7</v>
      </c>
      <c r="AX22" s="311">
        <f t="shared" si="19"/>
        <v>6.5</v>
      </c>
      <c r="AY22" s="28" t="str">
        <f t="shared" si="20"/>
        <v>-</v>
      </c>
      <c r="AZ22" s="343">
        <f t="shared" si="21"/>
        <v>6.5</v>
      </c>
      <c r="BA22" s="344">
        <f t="shared" si="22"/>
        <v>6.5</v>
      </c>
      <c r="BB22" s="311">
        <v>6</v>
      </c>
      <c r="BC22" s="310">
        <v>4</v>
      </c>
      <c r="BD22" s="338"/>
      <c r="BE22" s="338">
        <f>IF(BF22&gt;=5,BC22,IF(BG22&gt;=5,BC22&amp;"/"&amp;BD22,BC22&amp;"/"&amp;BD22))</f>
        <v>4</v>
      </c>
      <c r="BF22" s="311">
        <f t="shared" si="24"/>
        <v>5</v>
      </c>
      <c r="BG22" s="28" t="str">
        <f>IF(ISNUMBER(BD22),ROUND((BB22+BD22)/2,1),"-")</f>
        <v>-</v>
      </c>
      <c r="BH22" s="343">
        <f t="shared" si="26"/>
        <v>5</v>
      </c>
      <c r="BI22" s="348">
        <f>IF(BF22&gt;=5,BF22,IF(BG22&gt;=5,BF22&amp;"/"&amp;BG22,BF22&amp;"/"&amp;BG22))</f>
        <v>5</v>
      </c>
      <c r="BJ22" s="311">
        <v>5</v>
      </c>
      <c r="BK22" s="310">
        <v>5</v>
      </c>
      <c r="BL22" s="358"/>
      <c r="BM22" s="338">
        <f t="shared" si="132"/>
        <v>5</v>
      </c>
      <c r="BN22" s="311">
        <f t="shared" si="28"/>
        <v>5</v>
      </c>
      <c r="BO22" s="28" t="str">
        <f t="shared" si="29"/>
        <v>-</v>
      </c>
      <c r="BP22" s="343">
        <f t="shared" si="133"/>
        <v>5</v>
      </c>
      <c r="BQ22" s="350">
        <f t="shared" si="134"/>
        <v>5</v>
      </c>
      <c r="BR22" s="466">
        <f t="shared" si="30"/>
        <v>6</v>
      </c>
      <c r="BS22" s="467">
        <f t="shared" si="31"/>
        <v>6</v>
      </c>
      <c r="BT22" s="337" t="str">
        <f t="shared" si="32"/>
        <v>TBK</v>
      </c>
      <c r="BU22" s="311">
        <v>8</v>
      </c>
      <c r="BV22" s="310">
        <v>6</v>
      </c>
      <c r="BW22" s="270"/>
      <c r="BX22" s="338">
        <f t="shared" si="33"/>
        <v>6</v>
      </c>
      <c r="BY22" s="311">
        <f t="shared" si="34"/>
        <v>7</v>
      </c>
      <c r="BZ22" s="28" t="str">
        <f t="shared" si="35"/>
        <v>-</v>
      </c>
      <c r="CA22" s="343">
        <f t="shared" si="36"/>
        <v>7</v>
      </c>
      <c r="CB22" s="348">
        <f t="shared" si="37"/>
        <v>7</v>
      </c>
      <c r="CC22" s="311">
        <v>8.5</v>
      </c>
      <c r="CD22" s="351">
        <v>0</v>
      </c>
      <c r="CE22" s="351">
        <v>7</v>
      </c>
      <c r="CF22" s="338" t="str">
        <f t="shared" si="38"/>
        <v>0/7</v>
      </c>
      <c r="CG22" s="311">
        <f t="shared" si="39"/>
        <v>4.3</v>
      </c>
      <c r="CH22" s="28">
        <f t="shared" si="40"/>
        <v>7.8</v>
      </c>
      <c r="CI22" s="343">
        <f t="shared" si="41"/>
        <v>7.8</v>
      </c>
      <c r="CJ22" s="353" t="str">
        <f t="shared" si="42"/>
        <v>4.3/7.8</v>
      </c>
      <c r="CK22" s="311">
        <v>5.7</v>
      </c>
      <c r="CL22" s="351">
        <v>5</v>
      </c>
      <c r="CM22" s="351"/>
      <c r="CN22" s="338">
        <f t="shared" si="43"/>
        <v>5</v>
      </c>
      <c r="CO22" s="311">
        <f t="shared" si="44"/>
        <v>5.4</v>
      </c>
      <c r="CP22" s="28" t="str">
        <f t="shared" si="45"/>
        <v>-</v>
      </c>
      <c r="CQ22" s="343">
        <f t="shared" si="46"/>
        <v>5.4</v>
      </c>
      <c r="CR22" s="348">
        <f t="shared" si="47"/>
        <v>5.4</v>
      </c>
      <c r="CS22" s="311">
        <v>6.8</v>
      </c>
      <c r="CT22" s="351">
        <v>6</v>
      </c>
      <c r="CU22" s="351"/>
      <c r="CV22" s="338">
        <f t="shared" si="48"/>
        <v>6</v>
      </c>
      <c r="CW22" s="311">
        <f t="shared" si="49"/>
        <v>6.4</v>
      </c>
      <c r="CX22" s="28" t="str">
        <f t="shared" si="50"/>
        <v>-</v>
      </c>
      <c r="CY22" s="343">
        <f t="shared" si="51"/>
        <v>6.4</v>
      </c>
      <c r="CZ22" s="348">
        <f t="shared" si="52"/>
        <v>6.4</v>
      </c>
      <c r="DA22" s="311">
        <v>6.6</v>
      </c>
      <c r="DB22" s="351">
        <v>6</v>
      </c>
      <c r="DC22" s="352"/>
      <c r="DD22" s="338">
        <f t="shared" si="53"/>
        <v>6</v>
      </c>
      <c r="DE22" s="311">
        <f t="shared" si="54"/>
        <v>6.3</v>
      </c>
      <c r="DF22" s="28" t="str">
        <f t="shared" si="55"/>
        <v>-</v>
      </c>
      <c r="DG22" s="343">
        <f t="shared" si="56"/>
        <v>6.3</v>
      </c>
      <c r="DH22" s="348">
        <f t="shared" si="57"/>
        <v>6.3</v>
      </c>
      <c r="DI22" s="311">
        <v>5.5</v>
      </c>
      <c r="DJ22" s="351">
        <v>3</v>
      </c>
      <c r="DK22" s="359">
        <v>6</v>
      </c>
      <c r="DL22" s="338" t="str">
        <f t="shared" si="58"/>
        <v>3/6</v>
      </c>
      <c r="DM22" s="311">
        <f t="shared" si="59"/>
        <v>4.3</v>
      </c>
      <c r="DN22" s="28">
        <f t="shared" si="60"/>
        <v>5.8</v>
      </c>
      <c r="DO22" s="343">
        <f t="shared" si="61"/>
        <v>5.8</v>
      </c>
      <c r="DP22" s="364" t="str">
        <f t="shared" si="62"/>
        <v>4.3/5.8</v>
      </c>
      <c r="DQ22" s="311">
        <v>7</v>
      </c>
      <c r="DR22" s="351">
        <v>7</v>
      </c>
      <c r="DS22" s="351"/>
      <c r="DT22" s="338">
        <f t="shared" si="63"/>
        <v>7</v>
      </c>
      <c r="DU22" s="311">
        <f t="shared" si="64"/>
        <v>7</v>
      </c>
      <c r="DV22" s="28" t="str">
        <f t="shared" si="65"/>
        <v>-</v>
      </c>
      <c r="DW22" s="343">
        <f t="shared" si="66"/>
        <v>7</v>
      </c>
      <c r="DX22" s="348">
        <f t="shared" si="67"/>
        <v>7</v>
      </c>
      <c r="DY22" s="311">
        <v>5.3</v>
      </c>
      <c r="DZ22" s="351">
        <v>5</v>
      </c>
      <c r="EA22" s="351"/>
      <c r="EB22" s="338">
        <f t="shared" si="68"/>
        <v>5</v>
      </c>
      <c r="EC22" s="311">
        <f t="shared" si="69"/>
        <v>5.2</v>
      </c>
      <c r="ED22" s="28" t="str">
        <f t="shared" si="70"/>
        <v>-</v>
      </c>
      <c r="EE22" s="343">
        <f>MAX(EC22:ED22)</f>
        <v>5.2</v>
      </c>
      <c r="EF22" s="350">
        <f t="shared" si="71"/>
        <v>5.2</v>
      </c>
      <c r="EG22" s="354">
        <f t="shared" si="72"/>
        <v>5.8</v>
      </c>
      <c r="EH22" s="354">
        <f t="shared" si="73"/>
        <v>6.2</v>
      </c>
      <c r="EI22" s="337" t="str">
        <f t="shared" si="74"/>
        <v>TBK</v>
      </c>
      <c r="EJ22" s="355">
        <f t="shared" si="75"/>
        <v>6.1</v>
      </c>
      <c r="EK22" s="337" t="str">
        <f t="shared" si="76"/>
        <v>TBK</v>
      </c>
      <c r="EL22" s="345">
        <v>6.5</v>
      </c>
      <c r="EM22" s="351">
        <v>3</v>
      </c>
      <c r="EN22" s="351">
        <v>7</v>
      </c>
      <c r="EO22" s="357" t="str">
        <f t="shared" si="77"/>
        <v>3/7</v>
      </c>
      <c r="EP22" s="345">
        <f t="shared" si="78"/>
        <v>4.8</v>
      </c>
      <c r="EQ22" s="147">
        <f t="shared" si="79"/>
        <v>6.8</v>
      </c>
      <c r="ER22" s="343">
        <f>MAX(EP22:EQ22)</f>
        <v>6.8</v>
      </c>
      <c r="ES22" s="350" t="str">
        <f t="shared" si="80"/>
        <v>4.8/6.8</v>
      </c>
      <c r="ET22" s="345">
        <v>7</v>
      </c>
      <c r="EU22" s="351">
        <v>7</v>
      </c>
      <c r="EV22" s="351"/>
      <c r="EW22" s="357">
        <f t="shared" si="81"/>
        <v>7</v>
      </c>
      <c r="EX22" s="345">
        <f t="shared" si="82"/>
        <v>7</v>
      </c>
      <c r="EY22" s="147" t="str">
        <f t="shared" si="83"/>
        <v>-</v>
      </c>
      <c r="EZ22" s="343">
        <f>MAX(EX22:EY22)</f>
        <v>7</v>
      </c>
      <c r="FA22" s="350">
        <f t="shared" si="84"/>
        <v>7</v>
      </c>
      <c r="FB22" s="345">
        <v>7</v>
      </c>
      <c r="FC22" s="351">
        <v>4</v>
      </c>
      <c r="FD22" s="351"/>
      <c r="FE22" s="357">
        <f t="shared" si="85"/>
        <v>4</v>
      </c>
      <c r="FF22" s="345">
        <f t="shared" si="86"/>
        <v>5.5</v>
      </c>
      <c r="FG22" s="147" t="str">
        <f t="shared" si="87"/>
        <v>-</v>
      </c>
      <c r="FH22" s="343">
        <f>MAX(FF22:FG22)</f>
        <v>5.5</v>
      </c>
      <c r="FI22" s="350">
        <f t="shared" si="88"/>
        <v>5.5</v>
      </c>
      <c r="FJ22" s="256">
        <v>8</v>
      </c>
      <c r="FK22" s="256"/>
      <c r="FL22" s="256">
        <f t="shared" si="89"/>
        <v>8</v>
      </c>
      <c r="FM22" s="445">
        <f t="shared" si="90"/>
        <v>8</v>
      </c>
      <c r="FN22" s="345">
        <v>8.33</v>
      </c>
      <c r="FO22" s="351">
        <v>6</v>
      </c>
      <c r="FP22" s="351"/>
      <c r="FQ22" s="357">
        <f t="shared" si="91"/>
        <v>6</v>
      </c>
      <c r="FR22" s="345">
        <f t="shared" si="92"/>
        <v>7.2</v>
      </c>
      <c r="FS22" s="147" t="str">
        <f t="shared" si="93"/>
        <v>-</v>
      </c>
      <c r="FT22" s="343">
        <f>MAX(FR22:FS22)</f>
        <v>7.2</v>
      </c>
      <c r="FU22" s="350">
        <f t="shared" si="94"/>
        <v>7.2</v>
      </c>
      <c r="FV22" s="256">
        <v>8</v>
      </c>
      <c r="FW22" s="256"/>
      <c r="FX22" s="256">
        <f t="shared" si="95"/>
        <v>8</v>
      </c>
      <c r="FY22" s="445">
        <f t="shared" si="96"/>
        <v>8</v>
      </c>
      <c r="FZ22" s="345">
        <v>7</v>
      </c>
      <c r="GA22" s="351">
        <v>7</v>
      </c>
      <c r="GB22" s="351"/>
      <c r="GC22" s="357">
        <f t="shared" si="97"/>
        <v>7</v>
      </c>
      <c r="GD22" s="345">
        <f t="shared" si="98"/>
        <v>7</v>
      </c>
      <c r="GE22" s="147" t="str">
        <f t="shared" si="99"/>
        <v>-</v>
      </c>
      <c r="GF22" s="343">
        <f>MAX(GD22:GE22)</f>
        <v>7</v>
      </c>
      <c r="GG22" s="350">
        <f t="shared" si="100"/>
        <v>7</v>
      </c>
      <c r="GH22" s="335">
        <f t="shared" si="101"/>
        <v>7.1</v>
      </c>
      <c r="GI22" s="335">
        <f t="shared" si="102"/>
        <v>7.3</v>
      </c>
      <c r="GJ22" s="337" t="str">
        <f t="shared" si="103"/>
        <v>Khá</v>
      </c>
      <c r="GK22" s="345">
        <v>7.5</v>
      </c>
      <c r="GL22" s="351">
        <v>7</v>
      </c>
      <c r="GM22" s="351"/>
      <c r="GN22" s="357">
        <f t="shared" si="104"/>
        <v>7</v>
      </c>
      <c r="GO22" s="345">
        <f t="shared" si="105"/>
        <v>7.3</v>
      </c>
      <c r="GP22" s="147" t="str">
        <f t="shared" si="106"/>
        <v>-</v>
      </c>
      <c r="GQ22" s="343">
        <f>MAX(GO22:GP22)</f>
        <v>7.3</v>
      </c>
      <c r="GR22" s="350">
        <f t="shared" si="107"/>
        <v>7.3</v>
      </c>
      <c r="GS22" s="345">
        <v>7.3</v>
      </c>
      <c r="GT22" s="351">
        <v>8</v>
      </c>
      <c r="GU22" s="351"/>
      <c r="GV22" s="357">
        <f t="shared" si="108"/>
        <v>8</v>
      </c>
      <c r="GW22" s="345">
        <f t="shared" si="109"/>
        <v>7.7</v>
      </c>
      <c r="GX22" s="147" t="str">
        <f t="shared" si="110"/>
        <v>-</v>
      </c>
      <c r="GY22" s="343">
        <f>MAX(GW22:GX22)</f>
        <v>7.7</v>
      </c>
      <c r="GZ22" s="350">
        <f t="shared" si="111"/>
        <v>7.7</v>
      </c>
      <c r="HA22" s="345">
        <v>7.5</v>
      </c>
      <c r="HB22" s="351">
        <v>2</v>
      </c>
      <c r="HC22" s="351">
        <v>7</v>
      </c>
      <c r="HD22" s="357" t="str">
        <f t="shared" si="112"/>
        <v>2/7</v>
      </c>
      <c r="HE22" s="345">
        <f t="shared" si="113"/>
        <v>4.8</v>
      </c>
      <c r="HF22" s="147">
        <f t="shared" si="114"/>
        <v>7.3</v>
      </c>
      <c r="HG22" s="343">
        <f>MAX(HE22:HF22)</f>
        <v>7.3</v>
      </c>
      <c r="HH22" s="350" t="str">
        <f t="shared" si="115"/>
        <v>4.8/7.3</v>
      </c>
      <c r="HI22" s="256">
        <v>7</v>
      </c>
      <c r="HJ22" s="256"/>
      <c r="HK22" s="256">
        <f t="shared" si="116"/>
        <v>7</v>
      </c>
      <c r="HL22" s="445">
        <f t="shared" si="117"/>
        <v>7</v>
      </c>
      <c r="HM22" s="256">
        <v>6</v>
      </c>
      <c r="HN22" s="256"/>
      <c r="HO22" s="256">
        <f t="shared" si="118"/>
        <v>6</v>
      </c>
      <c r="HP22" s="445">
        <f t="shared" si="119"/>
        <v>6</v>
      </c>
      <c r="HQ22" s="336">
        <f t="shared" si="120"/>
        <v>6.6</v>
      </c>
      <c r="HR22" s="336">
        <f t="shared" si="121"/>
        <v>6.9</v>
      </c>
      <c r="HS22" s="337" t="str">
        <f t="shared" si="122"/>
        <v>TBK</v>
      </c>
      <c r="HT22" s="443">
        <f t="shared" si="123"/>
        <v>7.1</v>
      </c>
      <c r="HU22" s="286" t="str">
        <f t="shared" si="124"/>
        <v>Khá</v>
      </c>
      <c r="HV22" s="444">
        <f t="shared" si="125"/>
        <v>6.6</v>
      </c>
      <c r="HW22" s="286" t="str">
        <f t="shared" si="126"/>
        <v>TBK</v>
      </c>
      <c r="HX22" s="623">
        <v>6.5</v>
      </c>
      <c r="HY22" s="623">
        <v>6</v>
      </c>
      <c r="HZ22" s="623">
        <v>8</v>
      </c>
      <c r="IA22" s="613">
        <f>ROUND(SUM(HX22:HZ22)/3,1)</f>
        <v>6.8</v>
      </c>
      <c r="IB22" s="648">
        <f t="shared" si="127"/>
        <v>6.7</v>
      </c>
      <c r="IC22" s="615" t="str">
        <f t="shared" si="128"/>
        <v>TBK</v>
      </c>
    </row>
    <row r="23" spans="1:237" s="17" customFormat="1" ht="15.75" customHeight="1">
      <c r="A23" s="564">
        <v>17</v>
      </c>
      <c r="B23" s="452">
        <v>25</v>
      </c>
      <c r="C23" s="456" t="s">
        <v>148</v>
      </c>
      <c r="D23" s="458" t="s">
        <v>373</v>
      </c>
      <c r="E23" s="459" t="s">
        <v>374</v>
      </c>
      <c r="F23" s="98" t="s">
        <v>66</v>
      </c>
      <c r="G23" s="99" t="s">
        <v>163</v>
      </c>
      <c r="H23" s="99" t="s">
        <v>174</v>
      </c>
      <c r="I23" s="52">
        <v>5</v>
      </c>
      <c r="J23" s="52"/>
      <c r="K23" s="310">
        <f>I23</f>
        <v>5</v>
      </c>
      <c r="L23" s="310">
        <v>7</v>
      </c>
      <c r="M23" s="310"/>
      <c r="N23" s="310">
        <f t="shared" si="129"/>
        <v>7</v>
      </c>
      <c r="O23" s="338">
        <v>6</v>
      </c>
      <c r="P23" s="338"/>
      <c r="Q23" s="338">
        <f t="shared" si="0"/>
        <v>6</v>
      </c>
      <c r="R23" s="311">
        <f t="shared" si="1"/>
        <v>6</v>
      </c>
      <c r="S23" s="312" t="str">
        <f>IF(ISNUMBER(#REF!),#REF!,"-")</f>
        <v>-</v>
      </c>
      <c r="T23" s="339">
        <f t="shared" si="2"/>
        <v>6</v>
      </c>
      <c r="U23" s="348">
        <f>IF(R23&gt;=5,R23,IF(S23&gt;=5,R23&amp;"/"&amp;S23,R23&amp;"/"&amp;S23))</f>
        <v>6</v>
      </c>
      <c r="V23" s="341">
        <v>7.2</v>
      </c>
      <c r="W23" s="342">
        <v>6</v>
      </c>
      <c r="X23" s="342"/>
      <c r="Y23" s="338">
        <f t="shared" si="3"/>
        <v>6</v>
      </c>
      <c r="Z23" s="311">
        <f t="shared" si="4"/>
        <v>6.6</v>
      </c>
      <c r="AA23" s="28" t="str">
        <f t="shared" si="5"/>
        <v>-</v>
      </c>
      <c r="AB23" s="343">
        <f t="shared" si="6"/>
        <v>6.6</v>
      </c>
      <c r="AC23" s="344">
        <f t="shared" si="7"/>
        <v>6.6</v>
      </c>
      <c r="AD23" s="311">
        <v>6.3</v>
      </c>
      <c r="AE23" s="310">
        <v>5</v>
      </c>
      <c r="AF23" s="338"/>
      <c r="AG23" s="338">
        <f t="shared" si="130"/>
        <v>5</v>
      </c>
      <c r="AH23" s="311">
        <f t="shared" si="131"/>
        <v>5.7</v>
      </c>
      <c r="AI23" s="28" t="str">
        <f t="shared" si="10"/>
        <v>-</v>
      </c>
      <c r="AJ23" s="345">
        <f t="shared" si="11"/>
        <v>5.7</v>
      </c>
      <c r="AK23" s="346">
        <f t="shared" si="12"/>
        <v>5.7</v>
      </c>
      <c r="AL23" s="347">
        <v>6</v>
      </c>
      <c r="AM23" s="310">
        <v>9</v>
      </c>
      <c r="AN23" s="338"/>
      <c r="AO23" s="338">
        <f t="shared" si="13"/>
        <v>9</v>
      </c>
      <c r="AP23" s="311">
        <f t="shared" si="14"/>
        <v>7.5</v>
      </c>
      <c r="AQ23" s="28" t="str">
        <f t="shared" si="15"/>
        <v>-</v>
      </c>
      <c r="AR23" s="343">
        <f t="shared" si="16"/>
        <v>7.5</v>
      </c>
      <c r="AS23" s="344">
        <f t="shared" si="17"/>
        <v>7.5</v>
      </c>
      <c r="AT23" s="342">
        <v>6.5</v>
      </c>
      <c r="AU23" s="342">
        <v>6</v>
      </c>
      <c r="AV23" s="342"/>
      <c r="AW23" s="338">
        <f t="shared" si="18"/>
        <v>6</v>
      </c>
      <c r="AX23" s="311">
        <f t="shared" si="19"/>
        <v>6.3</v>
      </c>
      <c r="AY23" s="28" t="str">
        <f t="shared" si="20"/>
        <v>-</v>
      </c>
      <c r="AZ23" s="343">
        <f t="shared" si="21"/>
        <v>6.3</v>
      </c>
      <c r="BA23" s="344">
        <f t="shared" si="22"/>
        <v>6.3</v>
      </c>
      <c r="BB23" s="311">
        <v>6</v>
      </c>
      <c r="BC23" s="310">
        <v>4</v>
      </c>
      <c r="BD23" s="338"/>
      <c r="BE23" s="338">
        <f>IF(BF23&gt;=5,BC23,IF(BG23&gt;=5,BC23&amp;"/"&amp;BD23,BC23&amp;"/"&amp;BD23))</f>
        <v>4</v>
      </c>
      <c r="BF23" s="311">
        <f t="shared" si="24"/>
        <v>5</v>
      </c>
      <c r="BG23" s="28" t="str">
        <f>IF(ISNUMBER(BD23),ROUND((BB23+BD23)/2,1),"-")</f>
        <v>-</v>
      </c>
      <c r="BH23" s="343">
        <f t="shared" si="26"/>
        <v>5</v>
      </c>
      <c r="BI23" s="348">
        <f>IF(BF23&gt;=5,BF23,IF(BG23&gt;=5,BF23&amp;"/"&amp;BG23,BF23&amp;"/"&amp;BG23))</f>
        <v>5</v>
      </c>
      <c r="BJ23" s="311">
        <v>5.5</v>
      </c>
      <c r="BK23" s="310">
        <v>5</v>
      </c>
      <c r="BL23" s="358"/>
      <c r="BM23" s="338">
        <f t="shared" si="132"/>
        <v>5</v>
      </c>
      <c r="BN23" s="311">
        <f t="shared" si="28"/>
        <v>5.3</v>
      </c>
      <c r="BO23" s="28" t="str">
        <f t="shared" si="29"/>
        <v>-</v>
      </c>
      <c r="BP23" s="343">
        <f t="shared" si="133"/>
        <v>5.3</v>
      </c>
      <c r="BQ23" s="350">
        <f t="shared" si="134"/>
        <v>5.3</v>
      </c>
      <c r="BR23" s="466">
        <f t="shared" si="30"/>
        <v>6.1</v>
      </c>
      <c r="BS23" s="467">
        <f t="shared" si="31"/>
        <v>6.1</v>
      </c>
      <c r="BT23" s="337" t="str">
        <f t="shared" si="32"/>
        <v>TBK</v>
      </c>
      <c r="BU23" s="311">
        <v>7.4</v>
      </c>
      <c r="BV23" s="310">
        <v>7</v>
      </c>
      <c r="BW23" s="270"/>
      <c r="BX23" s="338">
        <f t="shared" si="33"/>
        <v>7</v>
      </c>
      <c r="BY23" s="311">
        <f t="shared" si="34"/>
        <v>7.2</v>
      </c>
      <c r="BZ23" s="28" t="str">
        <f t="shared" si="35"/>
        <v>-</v>
      </c>
      <c r="CA23" s="343">
        <f t="shared" si="36"/>
        <v>7.2</v>
      </c>
      <c r="CB23" s="344">
        <f t="shared" si="37"/>
        <v>7.2</v>
      </c>
      <c r="CC23" s="311">
        <v>8.5</v>
      </c>
      <c r="CD23" s="351">
        <v>8</v>
      </c>
      <c r="CE23" s="351"/>
      <c r="CF23" s="338">
        <f t="shared" si="38"/>
        <v>8</v>
      </c>
      <c r="CG23" s="311">
        <f t="shared" si="39"/>
        <v>8.3</v>
      </c>
      <c r="CH23" s="28" t="str">
        <f t="shared" si="40"/>
        <v>-</v>
      </c>
      <c r="CI23" s="343">
        <f t="shared" si="41"/>
        <v>8.3</v>
      </c>
      <c r="CJ23" s="353">
        <f t="shared" si="42"/>
        <v>8.3</v>
      </c>
      <c r="CK23" s="311">
        <v>6</v>
      </c>
      <c r="CL23" s="351">
        <v>5</v>
      </c>
      <c r="CM23" s="351"/>
      <c r="CN23" s="338">
        <f t="shared" si="43"/>
        <v>5</v>
      </c>
      <c r="CO23" s="311">
        <f t="shared" si="44"/>
        <v>5.5</v>
      </c>
      <c r="CP23" s="28" t="str">
        <f t="shared" si="45"/>
        <v>-</v>
      </c>
      <c r="CQ23" s="343">
        <f t="shared" si="46"/>
        <v>5.5</v>
      </c>
      <c r="CR23" s="348">
        <f t="shared" si="47"/>
        <v>5.5</v>
      </c>
      <c r="CS23" s="311">
        <v>7.3</v>
      </c>
      <c r="CT23" s="351">
        <v>7</v>
      </c>
      <c r="CU23" s="351"/>
      <c r="CV23" s="338">
        <f t="shared" si="48"/>
        <v>7</v>
      </c>
      <c r="CW23" s="311">
        <f t="shared" si="49"/>
        <v>7.2</v>
      </c>
      <c r="CX23" s="28" t="str">
        <f t="shared" si="50"/>
        <v>-</v>
      </c>
      <c r="CY23" s="343">
        <f t="shared" si="51"/>
        <v>7.2</v>
      </c>
      <c r="CZ23" s="348">
        <f t="shared" si="52"/>
        <v>7.2</v>
      </c>
      <c r="DA23" s="311">
        <v>8</v>
      </c>
      <c r="DB23" s="351">
        <v>9</v>
      </c>
      <c r="DC23" s="352"/>
      <c r="DD23" s="338">
        <f t="shared" si="53"/>
        <v>9</v>
      </c>
      <c r="DE23" s="311">
        <f t="shared" si="54"/>
        <v>8.5</v>
      </c>
      <c r="DF23" s="28" t="str">
        <f t="shared" si="55"/>
        <v>-</v>
      </c>
      <c r="DG23" s="343">
        <f t="shared" si="56"/>
        <v>8.5</v>
      </c>
      <c r="DH23" s="348">
        <f t="shared" si="57"/>
        <v>8.5</v>
      </c>
      <c r="DI23" s="311">
        <v>7</v>
      </c>
      <c r="DJ23" s="351">
        <v>8</v>
      </c>
      <c r="DK23" s="359"/>
      <c r="DL23" s="338">
        <f t="shared" si="58"/>
        <v>8</v>
      </c>
      <c r="DM23" s="311">
        <f t="shared" si="59"/>
        <v>7.5</v>
      </c>
      <c r="DN23" s="28" t="str">
        <f t="shared" si="60"/>
        <v>-</v>
      </c>
      <c r="DO23" s="343">
        <f t="shared" si="61"/>
        <v>7.5</v>
      </c>
      <c r="DP23" s="348">
        <f t="shared" si="62"/>
        <v>7.5</v>
      </c>
      <c r="DQ23" s="311">
        <v>7</v>
      </c>
      <c r="DR23" s="351">
        <v>6</v>
      </c>
      <c r="DS23" s="351"/>
      <c r="DT23" s="338">
        <f t="shared" si="63"/>
        <v>6</v>
      </c>
      <c r="DU23" s="311">
        <f t="shared" si="64"/>
        <v>6.5</v>
      </c>
      <c r="DV23" s="28" t="str">
        <f t="shared" si="65"/>
        <v>-</v>
      </c>
      <c r="DW23" s="343">
        <f t="shared" si="66"/>
        <v>6.5</v>
      </c>
      <c r="DX23" s="348">
        <f t="shared" si="67"/>
        <v>6.5</v>
      </c>
      <c r="DY23" s="311">
        <v>6</v>
      </c>
      <c r="DZ23" s="351">
        <v>5</v>
      </c>
      <c r="EA23" s="351"/>
      <c r="EB23" s="338">
        <f t="shared" si="68"/>
        <v>5</v>
      </c>
      <c r="EC23" s="311">
        <f t="shared" si="69"/>
        <v>5.5</v>
      </c>
      <c r="ED23" s="28" t="str">
        <f t="shared" si="70"/>
        <v>-</v>
      </c>
      <c r="EE23" s="343">
        <f>MAX(EC23:ED23)</f>
        <v>5.5</v>
      </c>
      <c r="EF23" s="350">
        <f t="shared" si="71"/>
        <v>5.5</v>
      </c>
      <c r="EG23" s="354">
        <f t="shared" si="72"/>
        <v>6.8</v>
      </c>
      <c r="EH23" s="354">
        <f t="shared" si="73"/>
        <v>6.8</v>
      </c>
      <c r="EI23" s="337" t="str">
        <f t="shared" si="74"/>
        <v>TBK</v>
      </c>
      <c r="EJ23" s="355">
        <f t="shared" si="75"/>
        <v>6.5</v>
      </c>
      <c r="EK23" s="337" t="str">
        <f t="shared" si="76"/>
        <v>TBK</v>
      </c>
      <c r="EL23" s="345">
        <v>9</v>
      </c>
      <c r="EM23" s="351">
        <v>7</v>
      </c>
      <c r="EN23" s="351"/>
      <c r="EO23" s="357">
        <f t="shared" si="77"/>
        <v>7</v>
      </c>
      <c r="EP23" s="345">
        <f t="shared" si="78"/>
        <v>8</v>
      </c>
      <c r="EQ23" s="147" t="str">
        <f t="shared" si="79"/>
        <v>-</v>
      </c>
      <c r="ER23" s="343">
        <f>MAX(EP23:EQ23)</f>
        <v>8</v>
      </c>
      <c r="ES23" s="350">
        <f t="shared" si="80"/>
        <v>8</v>
      </c>
      <c r="ET23" s="345">
        <v>6.5</v>
      </c>
      <c r="EU23" s="351">
        <v>8</v>
      </c>
      <c r="EV23" s="351"/>
      <c r="EW23" s="357">
        <f t="shared" si="81"/>
        <v>8</v>
      </c>
      <c r="EX23" s="345">
        <f t="shared" si="82"/>
        <v>7.3</v>
      </c>
      <c r="EY23" s="147" t="str">
        <f t="shared" si="83"/>
        <v>-</v>
      </c>
      <c r="EZ23" s="343">
        <f>MAX(EX23:EY23)</f>
        <v>7.3</v>
      </c>
      <c r="FA23" s="350">
        <f t="shared" si="84"/>
        <v>7.3</v>
      </c>
      <c r="FB23" s="345">
        <v>7.5</v>
      </c>
      <c r="FC23" s="351">
        <v>6</v>
      </c>
      <c r="FD23" s="351"/>
      <c r="FE23" s="357">
        <f t="shared" si="85"/>
        <v>6</v>
      </c>
      <c r="FF23" s="345">
        <f t="shared" si="86"/>
        <v>6.8</v>
      </c>
      <c r="FG23" s="147" t="str">
        <f t="shared" si="87"/>
        <v>-</v>
      </c>
      <c r="FH23" s="343">
        <f>MAX(FF23:FG23)</f>
        <v>6.8</v>
      </c>
      <c r="FI23" s="350">
        <f t="shared" si="88"/>
        <v>6.8</v>
      </c>
      <c r="FJ23" s="256">
        <v>7</v>
      </c>
      <c r="FK23" s="256"/>
      <c r="FL23" s="256">
        <f t="shared" si="89"/>
        <v>7</v>
      </c>
      <c r="FM23" s="445">
        <f t="shared" si="90"/>
        <v>7</v>
      </c>
      <c r="FN23" s="345">
        <v>6.67</v>
      </c>
      <c r="FO23" s="351">
        <v>6</v>
      </c>
      <c r="FP23" s="351"/>
      <c r="FQ23" s="357">
        <f t="shared" si="91"/>
        <v>6</v>
      </c>
      <c r="FR23" s="345">
        <f t="shared" si="92"/>
        <v>6.3</v>
      </c>
      <c r="FS23" s="147" t="str">
        <f t="shared" si="93"/>
        <v>-</v>
      </c>
      <c r="FT23" s="343">
        <f>MAX(FR23:FS23)</f>
        <v>6.3</v>
      </c>
      <c r="FU23" s="350">
        <f t="shared" si="94"/>
        <v>6.3</v>
      </c>
      <c r="FV23" s="256">
        <v>9</v>
      </c>
      <c r="FW23" s="256"/>
      <c r="FX23" s="256">
        <f t="shared" si="95"/>
        <v>9</v>
      </c>
      <c r="FY23" s="445">
        <f t="shared" si="96"/>
        <v>9</v>
      </c>
      <c r="FZ23" s="345">
        <v>5</v>
      </c>
      <c r="GA23" s="351">
        <v>8</v>
      </c>
      <c r="GB23" s="351"/>
      <c r="GC23" s="357">
        <f t="shared" si="97"/>
        <v>8</v>
      </c>
      <c r="GD23" s="345">
        <f t="shared" si="98"/>
        <v>6.5</v>
      </c>
      <c r="GE23" s="147" t="str">
        <f t="shared" si="99"/>
        <v>-</v>
      </c>
      <c r="GF23" s="343">
        <f>MAX(GD23:GE23)</f>
        <v>6.5</v>
      </c>
      <c r="GG23" s="350">
        <f t="shared" si="100"/>
        <v>6.5</v>
      </c>
      <c r="GH23" s="335">
        <f t="shared" si="101"/>
        <v>7.3</v>
      </c>
      <c r="GI23" s="335">
        <f t="shared" si="102"/>
        <v>7.3</v>
      </c>
      <c r="GJ23" s="337" t="str">
        <f t="shared" si="103"/>
        <v>Khá</v>
      </c>
      <c r="GK23" s="345">
        <v>9</v>
      </c>
      <c r="GL23" s="351">
        <v>8</v>
      </c>
      <c r="GM23" s="351"/>
      <c r="GN23" s="357">
        <f t="shared" si="104"/>
        <v>8</v>
      </c>
      <c r="GO23" s="345">
        <f t="shared" si="105"/>
        <v>8.5</v>
      </c>
      <c r="GP23" s="147" t="str">
        <f t="shared" si="106"/>
        <v>-</v>
      </c>
      <c r="GQ23" s="343">
        <f>MAX(GO23:GP23)</f>
        <v>8.5</v>
      </c>
      <c r="GR23" s="350">
        <f t="shared" si="107"/>
        <v>8.5</v>
      </c>
      <c r="GS23" s="345">
        <v>7.6</v>
      </c>
      <c r="GT23" s="351">
        <v>8</v>
      </c>
      <c r="GU23" s="351"/>
      <c r="GV23" s="357">
        <f t="shared" si="108"/>
        <v>8</v>
      </c>
      <c r="GW23" s="345">
        <f t="shared" si="109"/>
        <v>7.8</v>
      </c>
      <c r="GX23" s="147" t="str">
        <f t="shared" si="110"/>
        <v>-</v>
      </c>
      <c r="GY23" s="343">
        <f>MAX(GW23:GX23)</f>
        <v>7.8</v>
      </c>
      <c r="GZ23" s="350">
        <f t="shared" si="111"/>
        <v>7.8</v>
      </c>
      <c r="HA23" s="345">
        <v>8</v>
      </c>
      <c r="HB23" s="351">
        <v>9</v>
      </c>
      <c r="HC23" s="351"/>
      <c r="HD23" s="357">
        <f t="shared" si="112"/>
        <v>9</v>
      </c>
      <c r="HE23" s="345">
        <f t="shared" si="113"/>
        <v>8.5</v>
      </c>
      <c r="HF23" s="147" t="str">
        <f t="shared" si="114"/>
        <v>-</v>
      </c>
      <c r="HG23" s="343">
        <f>MAX(HE23:HF23)</f>
        <v>8.5</v>
      </c>
      <c r="HH23" s="350">
        <f t="shared" si="115"/>
        <v>8.5</v>
      </c>
      <c r="HI23" s="256">
        <v>8</v>
      </c>
      <c r="HJ23" s="256"/>
      <c r="HK23" s="256">
        <f t="shared" si="116"/>
        <v>8</v>
      </c>
      <c r="HL23" s="445">
        <f t="shared" si="117"/>
        <v>8</v>
      </c>
      <c r="HM23" s="256">
        <v>8</v>
      </c>
      <c r="HN23" s="256"/>
      <c r="HO23" s="256">
        <f t="shared" si="118"/>
        <v>8</v>
      </c>
      <c r="HP23" s="445">
        <f t="shared" si="119"/>
        <v>8</v>
      </c>
      <c r="HQ23" s="336">
        <f t="shared" si="120"/>
        <v>8.1</v>
      </c>
      <c r="HR23" s="336">
        <f t="shared" si="121"/>
        <v>8.1</v>
      </c>
      <c r="HS23" s="337" t="str">
        <f t="shared" si="122"/>
        <v>Giỏi</v>
      </c>
      <c r="HT23" s="443">
        <f t="shared" si="123"/>
        <v>7.7</v>
      </c>
      <c r="HU23" s="286" t="str">
        <f t="shared" si="124"/>
        <v>Khá</v>
      </c>
      <c r="HV23" s="444">
        <f t="shared" si="125"/>
        <v>7.1</v>
      </c>
      <c r="HW23" s="286" t="str">
        <f t="shared" si="126"/>
        <v>Khá</v>
      </c>
      <c r="HX23" s="619">
        <v>5.5</v>
      </c>
      <c r="HY23" s="619">
        <v>7.5</v>
      </c>
      <c r="HZ23" s="619">
        <v>9</v>
      </c>
      <c r="IA23" s="613">
        <f>ROUND(SUM(HX23:HZ23)/3,1)</f>
        <v>7.3</v>
      </c>
      <c r="IB23" s="648">
        <f t="shared" si="127"/>
        <v>7.2</v>
      </c>
      <c r="IC23" s="615" t="str">
        <f t="shared" si="128"/>
        <v>Khá</v>
      </c>
    </row>
    <row r="24" spans="1:237" s="17" customFormat="1" ht="15.75" customHeight="1">
      <c r="A24" s="564">
        <v>18</v>
      </c>
      <c r="B24" s="452">
        <v>26</v>
      </c>
      <c r="C24" s="456" t="s">
        <v>149</v>
      </c>
      <c r="D24" s="458" t="s">
        <v>375</v>
      </c>
      <c r="E24" s="459" t="s">
        <v>374</v>
      </c>
      <c r="F24" s="98" t="s">
        <v>66</v>
      </c>
      <c r="G24" s="99" t="s">
        <v>164</v>
      </c>
      <c r="H24" s="99" t="s">
        <v>125</v>
      </c>
      <c r="I24" s="52">
        <v>4</v>
      </c>
      <c r="J24" s="52">
        <v>6</v>
      </c>
      <c r="K24" s="308" t="s">
        <v>228</v>
      </c>
      <c r="L24" s="310">
        <v>6</v>
      </c>
      <c r="M24" s="310"/>
      <c r="N24" s="310">
        <f t="shared" si="129"/>
        <v>6</v>
      </c>
      <c r="O24" s="338">
        <v>8</v>
      </c>
      <c r="P24" s="338"/>
      <c r="Q24" s="338">
        <f t="shared" si="0"/>
        <v>8</v>
      </c>
      <c r="R24" s="311">
        <f t="shared" si="1"/>
        <v>6</v>
      </c>
      <c r="S24" s="312">
        <v>6.7</v>
      </c>
      <c r="T24" s="339">
        <f t="shared" si="2"/>
        <v>6.7</v>
      </c>
      <c r="U24" s="340" t="s">
        <v>240</v>
      </c>
      <c r="V24" s="341">
        <v>7</v>
      </c>
      <c r="W24" s="342">
        <v>5</v>
      </c>
      <c r="X24" s="342"/>
      <c r="Y24" s="338">
        <f t="shared" si="3"/>
        <v>5</v>
      </c>
      <c r="Z24" s="311">
        <f t="shared" si="4"/>
        <v>6</v>
      </c>
      <c r="AA24" s="28" t="str">
        <f t="shared" si="5"/>
        <v>-</v>
      </c>
      <c r="AB24" s="343">
        <f t="shared" si="6"/>
        <v>6</v>
      </c>
      <c r="AC24" s="344">
        <f t="shared" si="7"/>
        <v>6</v>
      </c>
      <c r="AD24" s="345"/>
      <c r="AE24" s="356"/>
      <c r="AF24" s="357"/>
      <c r="AG24" s="357" t="s">
        <v>209</v>
      </c>
      <c r="AH24" s="345">
        <v>7</v>
      </c>
      <c r="AI24" s="147" t="str">
        <f t="shared" si="10"/>
        <v>-</v>
      </c>
      <c r="AJ24" s="345">
        <f t="shared" si="11"/>
        <v>7</v>
      </c>
      <c r="AK24" s="362">
        <f t="shared" si="12"/>
        <v>7</v>
      </c>
      <c r="AL24" s="347">
        <v>7</v>
      </c>
      <c r="AM24" s="310">
        <v>7</v>
      </c>
      <c r="AN24" s="338"/>
      <c r="AO24" s="338">
        <f t="shared" si="13"/>
        <v>7</v>
      </c>
      <c r="AP24" s="311">
        <f t="shared" si="14"/>
        <v>7</v>
      </c>
      <c r="AQ24" s="28" t="str">
        <f t="shared" si="15"/>
        <v>-</v>
      </c>
      <c r="AR24" s="343">
        <f t="shared" si="16"/>
        <v>7</v>
      </c>
      <c r="AS24" s="344">
        <f t="shared" si="17"/>
        <v>7</v>
      </c>
      <c r="AT24" s="342">
        <v>7</v>
      </c>
      <c r="AU24" s="342">
        <v>6</v>
      </c>
      <c r="AV24" s="342"/>
      <c r="AW24" s="338">
        <f t="shared" si="18"/>
        <v>6</v>
      </c>
      <c r="AX24" s="311">
        <f t="shared" si="19"/>
        <v>6.5</v>
      </c>
      <c r="AY24" s="28" t="str">
        <f t="shared" si="20"/>
        <v>-</v>
      </c>
      <c r="AZ24" s="343">
        <f t="shared" si="21"/>
        <v>6.5</v>
      </c>
      <c r="BA24" s="344">
        <f t="shared" si="22"/>
        <v>6.5</v>
      </c>
      <c r="BB24" s="311">
        <v>7</v>
      </c>
      <c r="BC24" s="310">
        <v>6</v>
      </c>
      <c r="BD24" s="338"/>
      <c r="BE24" s="338">
        <f>IF(BF24&gt;=5,BC24,IF(BG24&gt;=5,BC24&amp;"/"&amp;BD24,BC24&amp;"/"&amp;BD24))</f>
        <v>6</v>
      </c>
      <c r="BF24" s="311">
        <f t="shared" si="24"/>
        <v>6.5</v>
      </c>
      <c r="BG24" s="28" t="str">
        <f>IF(ISNUMBER(BD24),ROUND((BB24+BD24)/2,1),"-")</f>
        <v>-</v>
      </c>
      <c r="BH24" s="343">
        <f t="shared" si="26"/>
        <v>6.5</v>
      </c>
      <c r="BI24" s="348">
        <f>IF(BF24&gt;=5,BF24,IF(BG24&gt;=5,BF24&amp;"/"&amp;BG24,BF24&amp;"/"&amp;BG24))</f>
        <v>6.5</v>
      </c>
      <c r="BJ24" s="311">
        <v>6.5</v>
      </c>
      <c r="BK24" s="310">
        <v>5</v>
      </c>
      <c r="BL24" s="358"/>
      <c r="BM24" s="338">
        <f t="shared" si="132"/>
        <v>5</v>
      </c>
      <c r="BN24" s="311">
        <f t="shared" si="28"/>
        <v>5.8</v>
      </c>
      <c r="BO24" s="28" t="str">
        <f t="shared" si="29"/>
        <v>-</v>
      </c>
      <c r="BP24" s="343">
        <f t="shared" si="133"/>
        <v>5.8</v>
      </c>
      <c r="BQ24" s="353">
        <f t="shared" si="134"/>
        <v>5.8</v>
      </c>
      <c r="BR24" s="466">
        <f t="shared" si="30"/>
        <v>6.4</v>
      </c>
      <c r="BS24" s="467">
        <f t="shared" si="31"/>
        <v>6.4</v>
      </c>
      <c r="BT24" s="337" t="str">
        <f t="shared" si="32"/>
        <v>TBK</v>
      </c>
      <c r="BU24" s="311">
        <v>4.2</v>
      </c>
      <c r="BV24" s="310">
        <v>7</v>
      </c>
      <c r="BW24" s="270"/>
      <c r="BX24" s="338">
        <f t="shared" si="33"/>
        <v>7</v>
      </c>
      <c r="BY24" s="311">
        <f t="shared" si="34"/>
        <v>5.6</v>
      </c>
      <c r="BZ24" s="28" t="str">
        <f t="shared" si="35"/>
        <v>-</v>
      </c>
      <c r="CA24" s="343">
        <f t="shared" si="36"/>
        <v>5.6</v>
      </c>
      <c r="CB24" s="344">
        <f t="shared" si="37"/>
        <v>5.6</v>
      </c>
      <c r="CC24" s="311">
        <v>8.5</v>
      </c>
      <c r="CD24" s="351">
        <v>6</v>
      </c>
      <c r="CE24" s="351"/>
      <c r="CF24" s="338">
        <f t="shared" si="38"/>
        <v>6</v>
      </c>
      <c r="CG24" s="311">
        <f t="shared" si="39"/>
        <v>7.3</v>
      </c>
      <c r="CH24" s="28" t="str">
        <f t="shared" si="40"/>
        <v>-</v>
      </c>
      <c r="CI24" s="343">
        <f t="shared" si="41"/>
        <v>7.3</v>
      </c>
      <c r="CJ24" s="353">
        <f t="shared" si="42"/>
        <v>7.3</v>
      </c>
      <c r="CK24" s="311">
        <v>6.3</v>
      </c>
      <c r="CL24" s="351">
        <v>6</v>
      </c>
      <c r="CM24" s="351"/>
      <c r="CN24" s="338">
        <f t="shared" si="43"/>
        <v>6</v>
      </c>
      <c r="CO24" s="311">
        <f t="shared" si="44"/>
        <v>6.2</v>
      </c>
      <c r="CP24" s="28" t="str">
        <f t="shared" si="45"/>
        <v>-</v>
      </c>
      <c r="CQ24" s="343">
        <f t="shared" si="46"/>
        <v>6.2</v>
      </c>
      <c r="CR24" s="348">
        <f t="shared" si="47"/>
        <v>6.2</v>
      </c>
      <c r="CS24" s="311">
        <v>7.8</v>
      </c>
      <c r="CT24" s="351">
        <v>7</v>
      </c>
      <c r="CU24" s="351"/>
      <c r="CV24" s="338">
        <f t="shared" si="48"/>
        <v>7</v>
      </c>
      <c r="CW24" s="311">
        <f t="shared" si="49"/>
        <v>7.4</v>
      </c>
      <c r="CX24" s="28" t="str">
        <f t="shared" si="50"/>
        <v>-</v>
      </c>
      <c r="CY24" s="343">
        <f t="shared" si="51"/>
        <v>7.4</v>
      </c>
      <c r="CZ24" s="348">
        <f t="shared" si="52"/>
        <v>7.4</v>
      </c>
      <c r="DA24" s="311">
        <v>7.6</v>
      </c>
      <c r="DB24" s="351">
        <v>9</v>
      </c>
      <c r="DC24" s="352"/>
      <c r="DD24" s="338">
        <f t="shared" si="53"/>
        <v>9</v>
      </c>
      <c r="DE24" s="311">
        <f t="shared" si="54"/>
        <v>8.3</v>
      </c>
      <c r="DF24" s="28" t="str">
        <f t="shared" si="55"/>
        <v>-</v>
      </c>
      <c r="DG24" s="343">
        <f t="shared" si="56"/>
        <v>8.3</v>
      </c>
      <c r="DH24" s="348">
        <f t="shared" si="57"/>
        <v>8.3</v>
      </c>
      <c r="DI24" s="311">
        <v>6.5</v>
      </c>
      <c r="DJ24" s="351">
        <v>6</v>
      </c>
      <c r="DK24" s="359"/>
      <c r="DL24" s="338">
        <f t="shared" si="58"/>
        <v>6</v>
      </c>
      <c r="DM24" s="311">
        <f t="shared" si="59"/>
        <v>6.3</v>
      </c>
      <c r="DN24" s="28" t="str">
        <f t="shared" si="60"/>
        <v>-</v>
      </c>
      <c r="DO24" s="343">
        <f t="shared" si="61"/>
        <v>6.3</v>
      </c>
      <c r="DP24" s="348">
        <f t="shared" si="62"/>
        <v>6.3</v>
      </c>
      <c r="DQ24" s="311">
        <v>8</v>
      </c>
      <c r="DR24" s="351">
        <v>7</v>
      </c>
      <c r="DS24" s="351"/>
      <c r="DT24" s="338">
        <f t="shared" si="63"/>
        <v>7</v>
      </c>
      <c r="DU24" s="311">
        <f t="shared" si="64"/>
        <v>7.5</v>
      </c>
      <c r="DV24" s="28" t="str">
        <f t="shared" si="65"/>
        <v>-</v>
      </c>
      <c r="DW24" s="343">
        <f t="shared" si="66"/>
        <v>7.5</v>
      </c>
      <c r="DX24" s="348">
        <f t="shared" si="67"/>
        <v>7.5</v>
      </c>
      <c r="DY24" s="311">
        <v>5.7</v>
      </c>
      <c r="DZ24" s="351">
        <v>8</v>
      </c>
      <c r="EA24" s="351"/>
      <c r="EB24" s="338">
        <f t="shared" si="68"/>
        <v>8</v>
      </c>
      <c r="EC24" s="311">
        <f t="shared" si="69"/>
        <v>6.9</v>
      </c>
      <c r="ED24" s="28" t="str">
        <f t="shared" si="70"/>
        <v>-</v>
      </c>
      <c r="EE24" s="343">
        <f>MAX(EC24:ED24)</f>
        <v>6.9</v>
      </c>
      <c r="EF24" s="350">
        <f t="shared" si="71"/>
        <v>6.9</v>
      </c>
      <c r="EG24" s="354">
        <f t="shared" si="72"/>
        <v>7</v>
      </c>
      <c r="EH24" s="354">
        <f t="shared" si="73"/>
        <v>7</v>
      </c>
      <c r="EI24" s="337" t="str">
        <f t="shared" si="74"/>
        <v>Khá</v>
      </c>
      <c r="EJ24" s="355">
        <f t="shared" si="75"/>
        <v>6.7</v>
      </c>
      <c r="EK24" s="337" t="str">
        <f t="shared" si="76"/>
        <v>TBK</v>
      </c>
      <c r="EL24" s="345">
        <v>9.5</v>
      </c>
      <c r="EM24" s="351">
        <v>9</v>
      </c>
      <c r="EN24" s="351"/>
      <c r="EO24" s="357">
        <f t="shared" si="77"/>
        <v>9</v>
      </c>
      <c r="EP24" s="345">
        <f t="shared" si="78"/>
        <v>9.3</v>
      </c>
      <c r="EQ24" s="147" t="str">
        <f t="shared" si="79"/>
        <v>-</v>
      </c>
      <c r="ER24" s="343">
        <f>MAX(EP24:EQ24)</f>
        <v>9.3</v>
      </c>
      <c r="ES24" s="350">
        <f t="shared" si="80"/>
        <v>9.3</v>
      </c>
      <c r="ET24" s="345">
        <v>7</v>
      </c>
      <c r="EU24" s="351">
        <v>8</v>
      </c>
      <c r="EV24" s="351"/>
      <c r="EW24" s="357">
        <f t="shared" si="81"/>
        <v>8</v>
      </c>
      <c r="EX24" s="345">
        <f>ROUND((ET24+EU24)/2,1)</f>
        <v>7.5</v>
      </c>
      <c r="EY24" s="147" t="str">
        <f>IF(ISNUMBER(EV24),ROUND((ET24+EV24)/2,1),"-")</f>
        <v>-</v>
      </c>
      <c r="EZ24" s="343">
        <f>MAX(EX24:EY24)</f>
        <v>7.5</v>
      </c>
      <c r="FA24" s="350">
        <f>IF(EX24&gt;=5,EX24,IF(EY24&gt;=5,EX24&amp;"/"&amp;EY24,EX24&amp;"/"&amp;EY24))</f>
        <v>7.5</v>
      </c>
      <c r="FB24" s="345">
        <v>8</v>
      </c>
      <c r="FC24" s="351">
        <v>7</v>
      </c>
      <c r="FD24" s="351"/>
      <c r="FE24" s="357">
        <f t="shared" si="85"/>
        <v>7</v>
      </c>
      <c r="FF24" s="345">
        <f t="shared" si="86"/>
        <v>7.5</v>
      </c>
      <c r="FG24" s="147" t="str">
        <f t="shared" si="87"/>
        <v>-</v>
      </c>
      <c r="FH24" s="343">
        <f>MAX(FF24:FG24)</f>
        <v>7.5</v>
      </c>
      <c r="FI24" s="350">
        <f t="shared" si="88"/>
        <v>7.5</v>
      </c>
      <c r="FJ24" s="256">
        <v>7</v>
      </c>
      <c r="FK24" s="256"/>
      <c r="FL24" s="256">
        <f t="shared" si="89"/>
        <v>7</v>
      </c>
      <c r="FM24" s="445">
        <f t="shared" si="90"/>
        <v>7</v>
      </c>
      <c r="FN24" s="345">
        <v>8.67</v>
      </c>
      <c r="FO24" s="351">
        <v>6</v>
      </c>
      <c r="FP24" s="351"/>
      <c r="FQ24" s="357">
        <f t="shared" si="91"/>
        <v>6</v>
      </c>
      <c r="FR24" s="345">
        <f t="shared" si="92"/>
        <v>7.3</v>
      </c>
      <c r="FS24" s="147" t="str">
        <f t="shared" si="93"/>
        <v>-</v>
      </c>
      <c r="FT24" s="343">
        <f>MAX(FR24:FS24)</f>
        <v>7.3</v>
      </c>
      <c r="FU24" s="350">
        <f t="shared" si="94"/>
        <v>7.3</v>
      </c>
      <c r="FV24" s="256">
        <v>8</v>
      </c>
      <c r="FW24" s="256"/>
      <c r="FX24" s="256">
        <f t="shared" si="95"/>
        <v>8</v>
      </c>
      <c r="FY24" s="445">
        <f t="shared" si="96"/>
        <v>8</v>
      </c>
      <c r="FZ24" s="345">
        <v>7</v>
      </c>
      <c r="GA24" s="351">
        <v>8</v>
      </c>
      <c r="GB24" s="351"/>
      <c r="GC24" s="357">
        <f t="shared" si="97"/>
        <v>8</v>
      </c>
      <c r="GD24" s="345">
        <f t="shared" si="98"/>
        <v>7.5</v>
      </c>
      <c r="GE24" s="147" t="str">
        <f t="shared" si="99"/>
        <v>-</v>
      </c>
      <c r="GF24" s="343">
        <f>MAX(GD24:GE24)</f>
        <v>7.5</v>
      </c>
      <c r="GG24" s="350">
        <f t="shared" si="100"/>
        <v>7.5</v>
      </c>
      <c r="GH24" s="335">
        <f t="shared" si="101"/>
        <v>7.6</v>
      </c>
      <c r="GI24" s="335">
        <f t="shared" si="102"/>
        <v>7.6</v>
      </c>
      <c r="GJ24" s="337" t="str">
        <f t="shared" si="103"/>
        <v>Khá</v>
      </c>
      <c r="GK24" s="345">
        <v>8</v>
      </c>
      <c r="GL24" s="351">
        <v>9</v>
      </c>
      <c r="GM24" s="351"/>
      <c r="GN24" s="357">
        <f t="shared" si="104"/>
        <v>9</v>
      </c>
      <c r="GO24" s="345">
        <f t="shared" si="105"/>
        <v>8.5</v>
      </c>
      <c r="GP24" s="147" t="str">
        <f t="shared" si="106"/>
        <v>-</v>
      </c>
      <c r="GQ24" s="343">
        <f>MAX(GO24:GP24)</f>
        <v>8.5</v>
      </c>
      <c r="GR24" s="350">
        <f t="shared" si="107"/>
        <v>8.5</v>
      </c>
      <c r="GS24" s="345">
        <v>8</v>
      </c>
      <c r="GT24" s="351">
        <v>9</v>
      </c>
      <c r="GU24" s="351"/>
      <c r="GV24" s="357">
        <f t="shared" si="108"/>
        <v>9</v>
      </c>
      <c r="GW24" s="345">
        <f t="shared" si="109"/>
        <v>8.5</v>
      </c>
      <c r="GX24" s="147" t="str">
        <f t="shared" si="110"/>
        <v>-</v>
      </c>
      <c r="GY24" s="343">
        <f>MAX(GW24:GX24)</f>
        <v>8.5</v>
      </c>
      <c r="GZ24" s="350">
        <f t="shared" si="111"/>
        <v>8.5</v>
      </c>
      <c r="HA24" s="345">
        <v>8.5</v>
      </c>
      <c r="HB24" s="351">
        <v>8</v>
      </c>
      <c r="HC24" s="351"/>
      <c r="HD24" s="357">
        <f t="shared" si="112"/>
        <v>8</v>
      </c>
      <c r="HE24" s="345">
        <f t="shared" si="113"/>
        <v>8.3</v>
      </c>
      <c r="HF24" s="147" t="str">
        <f t="shared" si="114"/>
        <v>-</v>
      </c>
      <c r="HG24" s="343">
        <f>MAX(HE24:HF24)</f>
        <v>8.3</v>
      </c>
      <c r="HH24" s="350">
        <f t="shared" si="115"/>
        <v>8.3</v>
      </c>
      <c r="HI24" s="256">
        <v>7</v>
      </c>
      <c r="HJ24" s="256"/>
      <c r="HK24" s="256">
        <f t="shared" si="116"/>
        <v>7</v>
      </c>
      <c r="HL24" s="445">
        <f t="shared" si="117"/>
        <v>7</v>
      </c>
      <c r="HM24" s="256">
        <v>9</v>
      </c>
      <c r="HN24" s="256"/>
      <c r="HO24" s="256">
        <f t="shared" si="118"/>
        <v>9</v>
      </c>
      <c r="HP24" s="445">
        <f t="shared" si="119"/>
        <v>9</v>
      </c>
      <c r="HQ24" s="336">
        <f t="shared" si="120"/>
        <v>8.5</v>
      </c>
      <c r="HR24" s="336">
        <f t="shared" si="121"/>
        <v>8.5</v>
      </c>
      <c r="HS24" s="337" t="str">
        <f t="shared" si="122"/>
        <v>Giỏi</v>
      </c>
      <c r="HT24" s="443">
        <f t="shared" si="123"/>
        <v>8.1</v>
      </c>
      <c r="HU24" s="286" t="str">
        <f t="shared" si="124"/>
        <v>Giỏi</v>
      </c>
      <c r="HV24" s="444">
        <f t="shared" si="125"/>
        <v>7.4</v>
      </c>
      <c r="HW24" s="286" t="str">
        <f t="shared" si="126"/>
        <v>Khá</v>
      </c>
      <c r="HX24" s="619">
        <v>7</v>
      </c>
      <c r="HY24" s="619">
        <v>8</v>
      </c>
      <c r="HZ24" s="619">
        <v>7.5</v>
      </c>
      <c r="IA24" s="613">
        <f>ROUND(SUM(HX24:HZ24)/3,1)</f>
        <v>7.5</v>
      </c>
      <c r="IB24" s="648">
        <f t="shared" si="127"/>
        <v>7.5</v>
      </c>
      <c r="IC24" s="615" t="str">
        <f t="shared" si="128"/>
        <v>Khá</v>
      </c>
    </row>
    <row r="25" spans="1:237" s="17" customFormat="1" ht="15.75" customHeight="1">
      <c r="A25" s="564">
        <v>19</v>
      </c>
      <c r="B25" s="452">
        <v>27</v>
      </c>
      <c r="C25" s="456" t="s">
        <v>150</v>
      </c>
      <c r="D25" s="458" t="s">
        <v>35</v>
      </c>
      <c r="E25" s="459" t="s">
        <v>376</v>
      </c>
      <c r="F25" s="98" t="s">
        <v>66</v>
      </c>
      <c r="G25" s="99" t="s">
        <v>165</v>
      </c>
      <c r="H25" s="99" t="s">
        <v>140</v>
      </c>
      <c r="I25" s="52">
        <v>5</v>
      </c>
      <c r="J25" s="52"/>
      <c r="K25" s="310">
        <f>I25</f>
        <v>5</v>
      </c>
      <c r="L25" s="310">
        <v>5</v>
      </c>
      <c r="M25" s="310"/>
      <c r="N25" s="310">
        <f t="shared" si="129"/>
        <v>5</v>
      </c>
      <c r="O25" s="338">
        <v>7</v>
      </c>
      <c r="P25" s="338"/>
      <c r="Q25" s="338">
        <f t="shared" si="0"/>
        <v>7</v>
      </c>
      <c r="R25" s="311">
        <f t="shared" si="1"/>
        <v>5.7</v>
      </c>
      <c r="S25" s="312" t="str">
        <f>IF(ISNUMBER(#REF!),#REF!,"-")</f>
        <v>-</v>
      </c>
      <c r="T25" s="339">
        <f t="shared" si="2"/>
        <v>5.7</v>
      </c>
      <c r="U25" s="348">
        <f>IF(R25&gt;=5,R25,IF(S25&gt;=5,R25&amp;"/"&amp;S25,R25&amp;"/"&amp;S25))</f>
        <v>5.7</v>
      </c>
      <c r="V25" s="341">
        <v>7.6</v>
      </c>
      <c r="W25" s="342">
        <v>5</v>
      </c>
      <c r="X25" s="342"/>
      <c r="Y25" s="338">
        <f t="shared" si="3"/>
        <v>5</v>
      </c>
      <c r="Z25" s="311">
        <f t="shared" si="4"/>
        <v>6.3</v>
      </c>
      <c r="AA25" s="28" t="str">
        <f t="shared" si="5"/>
        <v>-</v>
      </c>
      <c r="AB25" s="343">
        <f t="shared" si="6"/>
        <v>6.3</v>
      </c>
      <c r="AC25" s="344">
        <f t="shared" si="7"/>
        <v>6.3</v>
      </c>
      <c r="AD25" s="345">
        <v>8</v>
      </c>
      <c r="AE25" s="356">
        <v>5</v>
      </c>
      <c r="AF25" s="357"/>
      <c r="AG25" s="357">
        <f>IF(AH25&gt;=5,AE25,IF(AI25&gt;=5,AE25&amp;"/"&amp;AF25,AE25&amp;"/"&amp;AF25))</f>
        <v>5</v>
      </c>
      <c r="AH25" s="345">
        <f>ROUND((AD25+AE25)/2,1)</f>
        <v>6.5</v>
      </c>
      <c r="AI25" s="147" t="str">
        <f t="shared" si="10"/>
        <v>-</v>
      </c>
      <c r="AJ25" s="345">
        <f t="shared" si="11"/>
        <v>6.5</v>
      </c>
      <c r="AK25" s="362">
        <f t="shared" si="12"/>
        <v>6.5</v>
      </c>
      <c r="AL25" s="347">
        <v>6.5</v>
      </c>
      <c r="AM25" s="310">
        <v>7</v>
      </c>
      <c r="AN25" s="338"/>
      <c r="AO25" s="338">
        <f t="shared" si="13"/>
        <v>7</v>
      </c>
      <c r="AP25" s="311">
        <f t="shared" si="14"/>
        <v>6.8</v>
      </c>
      <c r="AQ25" s="28" t="str">
        <f t="shared" si="15"/>
        <v>-</v>
      </c>
      <c r="AR25" s="343">
        <f t="shared" si="16"/>
        <v>6.8</v>
      </c>
      <c r="AS25" s="344">
        <f t="shared" si="17"/>
        <v>6.8</v>
      </c>
      <c r="AT25" s="342">
        <v>6</v>
      </c>
      <c r="AU25" s="342">
        <v>7</v>
      </c>
      <c r="AV25" s="342"/>
      <c r="AW25" s="338">
        <f t="shared" si="18"/>
        <v>7</v>
      </c>
      <c r="AX25" s="311">
        <f t="shared" si="19"/>
        <v>6.5</v>
      </c>
      <c r="AY25" s="28" t="str">
        <f t="shared" si="20"/>
        <v>-</v>
      </c>
      <c r="AZ25" s="343">
        <f t="shared" si="21"/>
        <v>6.5</v>
      </c>
      <c r="BA25" s="344">
        <f t="shared" si="22"/>
        <v>6.5</v>
      </c>
      <c r="BB25" s="311">
        <v>5.5</v>
      </c>
      <c r="BC25" s="310">
        <v>2</v>
      </c>
      <c r="BD25" s="338">
        <v>3</v>
      </c>
      <c r="BE25" s="360" t="s">
        <v>266</v>
      </c>
      <c r="BF25" s="311">
        <f t="shared" si="24"/>
        <v>3.8</v>
      </c>
      <c r="BG25" s="28">
        <v>6.5</v>
      </c>
      <c r="BH25" s="343">
        <f t="shared" si="26"/>
        <v>6.5</v>
      </c>
      <c r="BI25" s="261" t="s">
        <v>267</v>
      </c>
      <c r="BJ25" s="311">
        <v>6.5</v>
      </c>
      <c r="BK25" s="310">
        <v>4</v>
      </c>
      <c r="BL25" s="358"/>
      <c r="BM25" s="338">
        <f t="shared" si="132"/>
        <v>4</v>
      </c>
      <c r="BN25" s="311">
        <f t="shared" si="28"/>
        <v>5.3</v>
      </c>
      <c r="BO25" s="28" t="str">
        <f t="shared" si="29"/>
        <v>-</v>
      </c>
      <c r="BP25" s="343">
        <f t="shared" si="133"/>
        <v>5.3</v>
      </c>
      <c r="BQ25" s="353">
        <f t="shared" si="134"/>
        <v>5.3</v>
      </c>
      <c r="BR25" s="466">
        <f t="shared" si="30"/>
        <v>6</v>
      </c>
      <c r="BS25" s="467">
        <f t="shared" si="31"/>
        <v>6.2</v>
      </c>
      <c r="BT25" s="337" t="str">
        <f t="shared" si="32"/>
        <v>TBK</v>
      </c>
      <c r="BU25" s="311">
        <v>6.6</v>
      </c>
      <c r="BV25" s="310">
        <v>7</v>
      </c>
      <c r="BW25" s="270"/>
      <c r="BX25" s="338">
        <f t="shared" si="33"/>
        <v>7</v>
      </c>
      <c r="BY25" s="311">
        <f t="shared" si="34"/>
        <v>6.8</v>
      </c>
      <c r="BZ25" s="28" t="str">
        <f t="shared" si="35"/>
        <v>-</v>
      </c>
      <c r="CA25" s="343">
        <f t="shared" si="36"/>
        <v>6.8</v>
      </c>
      <c r="CB25" s="344">
        <f t="shared" si="37"/>
        <v>6.8</v>
      </c>
      <c r="CC25" s="311">
        <v>7</v>
      </c>
      <c r="CD25" s="351">
        <v>3</v>
      </c>
      <c r="CE25" s="351"/>
      <c r="CF25" s="338">
        <f t="shared" si="38"/>
        <v>3</v>
      </c>
      <c r="CG25" s="311">
        <f t="shared" si="39"/>
        <v>5</v>
      </c>
      <c r="CH25" s="28" t="str">
        <f t="shared" si="40"/>
        <v>-</v>
      </c>
      <c r="CI25" s="343">
        <f t="shared" si="41"/>
        <v>5</v>
      </c>
      <c r="CJ25" s="353">
        <f t="shared" si="42"/>
        <v>5</v>
      </c>
      <c r="CK25" s="311">
        <v>6.3</v>
      </c>
      <c r="CL25" s="351">
        <v>5</v>
      </c>
      <c r="CM25" s="351"/>
      <c r="CN25" s="338">
        <f t="shared" si="43"/>
        <v>5</v>
      </c>
      <c r="CO25" s="311">
        <f t="shared" si="44"/>
        <v>5.7</v>
      </c>
      <c r="CP25" s="28" t="str">
        <f t="shared" si="45"/>
        <v>-</v>
      </c>
      <c r="CQ25" s="343">
        <f t="shared" si="46"/>
        <v>5.7</v>
      </c>
      <c r="CR25" s="348">
        <f t="shared" si="47"/>
        <v>5.7</v>
      </c>
      <c r="CS25" s="311">
        <v>6.8</v>
      </c>
      <c r="CT25" s="351">
        <v>4</v>
      </c>
      <c r="CU25" s="351"/>
      <c r="CV25" s="338">
        <f t="shared" si="48"/>
        <v>4</v>
      </c>
      <c r="CW25" s="311">
        <f t="shared" si="49"/>
        <v>5.4</v>
      </c>
      <c r="CX25" s="28" t="str">
        <f t="shared" si="50"/>
        <v>-</v>
      </c>
      <c r="CY25" s="343">
        <f t="shared" si="51"/>
        <v>5.4</v>
      </c>
      <c r="CZ25" s="348">
        <f t="shared" si="52"/>
        <v>5.4</v>
      </c>
      <c r="DA25" s="311">
        <v>6</v>
      </c>
      <c r="DB25" s="351">
        <v>8</v>
      </c>
      <c r="DC25" s="352"/>
      <c r="DD25" s="338">
        <f t="shared" si="53"/>
        <v>8</v>
      </c>
      <c r="DE25" s="311">
        <f t="shared" si="54"/>
        <v>7</v>
      </c>
      <c r="DF25" s="28" t="str">
        <f t="shared" si="55"/>
        <v>-</v>
      </c>
      <c r="DG25" s="343">
        <f t="shared" si="56"/>
        <v>7</v>
      </c>
      <c r="DH25" s="348">
        <f t="shared" si="57"/>
        <v>7</v>
      </c>
      <c r="DI25" s="311">
        <v>7</v>
      </c>
      <c r="DJ25" s="351">
        <v>4</v>
      </c>
      <c r="DK25" s="359"/>
      <c r="DL25" s="338">
        <f t="shared" si="58"/>
        <v>4</v>
      </c>
      <c r="DM25" s="311">
        <f t="shared" si="59"/>
        <v>5.5</v>
      </c>
      <c r="DN25" s="28" t="str">
        <f t="shared" si="60"/>
        <v>-</v>
      </c>
      <c r="DO25" s="343">
        <f t="shared" si="61"/>
        <v>5.5</v>
      </c>
      <c r="DP25" s="348">
        <f t="shared" si="62"/>
        <v>5.5</v>
      </c>
      <c r="DQ25" s="311">
        <v>6.5</v>
      </c>
      <c r="DR25" s="351">
        <v>8</v>
      </c>
      <c r="DS25" s="351"/>
      <c r="DT25" s="338">
        <f t="shared" si="63"/>
        <v>8</v>
      </c>
      <c r="DU25" s="311">
        <f t="shared" si="64"/>
        <v>7.3</v>
      </c>
      <c r="DV25" s="28" t="str">
        <f t="shared" si="65"/>
        <v>-</v>
      </c>
      <c r="DW25" s="343">
        <f t="shared" si="66"/>
        <v>7.3</v>
      </c>
      <c r="DX25" s="348">
        <f t="shared" si="67"/>
        <v>7.3</v>
      </c>
      <c r="DY25" s="311">
        <v>6.3</v>
      </c>
      <c r="DZ25" s="351">
        <v>5</v>
      </c>
      <c r="EA25" s="351"/>
      <c r="EB25" s="338">
        <f t="shared" si="68"/>
        <v>5</v>
      </c>
      <c r="EC25" s="311">
        <f t="shared" si="69"/>
        <v>5.7</v>
      </c>
      <c r="ED25" s="28" t="str">
        <f t="shared" si="70"/>
        <v>-</v>
      </c>
      <c r="EE25" s="343">
        <f>MAX(EC25:ED25)</f>
        <v>5.7</v>
      </c>
      <c r="EF25" s="350">
        <f t="shared" si="71"/>
        <v>5.7</v>
      </c>
      <c r="EG25" s="354">
        <f t="shared" si="72"/>
        <v>6.1</v>
      </c>
      <c r="EH25" s="354">
        <f t="shared" si="73"/>
        <v>6.1</v>
      </c>
      <c r="EI25" s="337" t="str">
        <f t="shared" si="74"/>
        <v>TBK</v>
      </c>
      <c r="EJ25" s="355">
        <f t="shared" si="75"/>
        <v>6.1</v>
      </c>
      <c r="EK25" s="337" t="str">
        <f t="shared" si="76"/>
        <v>TBK</v>
      </c>
      <c r="EL25" s="345">
        <v>5</v>
      </c>
      <c r="EM25" s="351">
        <v>2</v>
      </c>
      <c r="EN25" s="351">
        <v>1</v>
      </c>
      <c r="EO25" s="357" t="str">
        <f t="shared" si="77"/>
        <v>2/1</v>
      </c>
      <c r="EP25" s="345">
        <f t="shared" si="78"/>
        <v>3.5</v>
      </c>
      <c r="EQ25" s="147">
        <f t="shared" si="79"/>
        <v>3</v>
      </c>
      <c r="ER25" s="343">
        <v>7</v>
      </c>
      <c r="ES25" s="262" t="s">
        <v>462</v>
      </c>
      <c r="ET25" s="345">
        <v>5.5</v>
      </c>
      <c r="EU25" s="351">
        <v>4</v>
      </c>
      <c r="EV25" s="351">
        <v>8</v>
      </c>
      <c r="EW25" s="357" t="str">
        <f t="shared" si="81"/>
        <v>4/8</v>
      </c>
      <c r="EX25" s="345">
        <f t="shared" si="82"/>
        <v>4.8</v>
      </c>
      <c r="EY25" s="147">
        <f t="shared" si="83"/>
        <v>6.8</v>
      </c>
      <c r="EZ25" s="343">
        <f>MAX(EX25:EY25)</f>
        <v>6.8</v>
      </c>
      <c r="FA25" s="350" t="str">
        <f t="shared" si="84"/>
        <v>4.8/6.8</v>
      </c>
      <c r="FB25" s="345">
        <v>6.5</v>
      </c>
      <c r="FC25" s="351">
        <v>2</v>
      </c>
      <c r="FD25" s="351">
        <v>7</v>
      </c>
      <c r="FE25" s="357" t="str">
        <f t="shared" si="85"/>
        <v>2/7</v>
      </c>
      <c r="FF25" s="345">
        <f t="shared" si="86"/>
        <v>4.3</v>
      </c>
      <c r="FG25" s="147">
        <f t="shared" si="87"/>
        <v>6.8</v>
      </c>
      <c r="FH25" s="343">
        <f>MAX(FF25:FG25)</f>
        <v>6.8</v>
      </c>
      <c r="FI25" s="350" t="str">
        <f t="shared" si="88"/>
        <v>4.3/6.8</v>
      </c>
      <c r="FJ25" s="256">
        <v>7</v>
      </c>
      <c r="FK25" s="256"/>
      <c r="FL25" s="256">
        <f t="shared" si="89"/>
        <v>7</v>
      </c>
      <c r="FM25" s="445">
        <f t="shared" si="90"/>
        <v>7</v>
      </c>
      <c r="FN25" s="345">
        <v>6.67</v>
      </c>
      <c r="FO25" s="351">
        <v>5</v>
      </c>
      <c r="FP25" s="351"/>
      <c r="FQ25" s="357">
        <f t="shared" si="91"/>
        <v>5</v>
      </c>
      <c r="FR25" s="345">
        <f t="shared" si="92"/>
        <v>5.8</v>
      </c>
      <c r="FS25" s="147" t="str">
        <f t="shared" si="93"/>
        <v>-</v>
      </c>
      <c r="FT25" s="343">
        <f>MAX(FR25:FS25)</f>
        <v>5.8</v>
      </c>
      <c r="FU25" s="350">
        <f t="shared" si="94"/>
        <v>5.8</v>
      </c>
      <c r="FV25" s="256">
        <v>8</v>
      </c>
      <c r="FW25" s="256"/>
      <c r="FX25" s="256">
        <f t="shared" si="95"/>
        <v>8</v>
      </c>
      <c r="FY25" s="445">
        <f t="shared" si="96"/>
        <v>8</v>
      </c>
      <c r="FZ25" s="345">
        <v>7</v>
      </c>
      <c r="GA25" s="351">
        <v>7</v>
      </c>
      <c r="GB25" s="351"/>
      <c r="GC25" s="357">
        <f t="shared" si="97"/>
        <v>7</v>
      </c>
      <c r="GD25" s="345">
        <f t="shared" si="98"/>
        <v>7</v>
      </c>
      <c r="GE25" s="147" t="str">
        <f t="shared" si="99"/>
        <v>-</v>
      </c>
      <c r="GF25" s="343">
        <f>MAX(GD25:GE25)</f>
        <v>7</v>
      </c>
      <c r="GG25" s="350">
        <f t="shared" si="100"/>
        <v>7</v>
      </c>
      <c r="GH25" s="335">
        <f t="shared" si="101"/>
        <v>6.1</v>
      </c>
      <c r="GI25" s="335">
        <f t="shared" si="102"/>
        <v>6.9</v>
      </c>
      <c r="GJ25" s="337" t="str">
        <f t="shared" si="103"/>
        <v>TBK</v>
      </c>
      <c r="GK25" s="345">
        <v>7.5</v>
      </c>
      <c r="GL25" s="351">
        <v>7</v>
      </c>
      <c r="GM25" s="351"/>
      <c r="GN25" s="357">
        <f t="shared" si="104"/>
        <v>7</v>
      </c>
      <c r="GO25" s="345">
        <f t="shared" si="105"/>
        <v>7.3</v>
      </c>
      <c r="GP25" s="147" t="str">
        <f t="shared" si="106"/>
        <v>-</v>
      </c>
      <c r="GQ25" s="343">
        <f>MAX(GO25:GP25)</f>
        <v>7.3</v>
      </c>
      <c r="GR25" s="350">
        <f t="shared" si="107"/>
        <v>7.3</v>
      </c>
      <c r="GS25" s="345">
        <v>7</v>
      </c>
      <c r="GT25" s="351">
        <v>6</v>
      </c>
      <c r="GU25" s="351"/>
      <c r="GV25" s="357">
        <f t="shared" si="108"/>
        <v>6</v>
      </c>
      <c r="GW25" s="345">
        <f t="shared" si="109"/>
        <v>6.5</v>
      </c>
      <c r="GX25" s="147" t="str">
        <f t="shared" si="110"/>
        <v>-</v>
      </c>
      <c r="GY25" s="343">
        <f>MAX(GW25:GX25)</f>
        <v>6.5</v>
      </c>
      <c r="GZ25" s="350">
        <f t="shared" si="111"/>
        <v>6.5</v>
      </c>
      <c r="HA25" s="345">
        <v>6</v>
      </c>
      <c r="HB25" s="351">
        <v>5</v>
      </c>
      <c r="HC25" s="351"/>
      <c r="HD25" s="357">
        <f t="shared" si="112"/>
        <v>5</v>
      </c>
      <c r="HE25" s="345">
        <f t="shared" si="113"/>
        <v>5.5</v>
      </c>
      <c r="HF25" s="147" t="str">
        <f t="shared" si="114"/>
        <v>-</v>
      </c>
      <c r="HG25" s="343">
        <f>MAX(HE25:HF25)</f>
        <v>5.5</v>
      </c>
      <c r="HH25" s="350">
        <f t="shared" si="115"/>
        <v>5.5</v>
      </c>
      <c r="HI25" s="256">
        <v>8</v>
      </c>
      <c r="HJ25" s="256"/>
      <c r="HK25" s="256">
        <f t="shared" si="116"/>
        <v>8</v>
      </c>
      <c r="HL25" s="445">
        <f t="shared" si="117"/>
        <v>8</v>
      </c>
      <c r="HM25" s="256">
        <v>6</v>
      </c>
      <c r="HN25" s="256"/>
      <c r="HO25" s="256">
        <f t="shared" si="118"/>
        <v>6</v>
      </c>
      <c r="HP25" s="445">
        <f t="shared" si="119"/>
        <v>6</v>
      </c>
      <c r="HQ25" s="336">
        <f t="shared" si="120"/>
        <v>6.5</v>
      </c>
      <c r="HR25" s="336">
        <f t="shared" si="121"/>
        <v>6.5</v>
      </c>
      <c r="HS25" s="337" t="str">
        <f t="shared" si="122"/>
        <v>TBK</v>
      </c>
      <c r="HT25" s="443">
        <f t="shared" si="123"/>
        <v>6.7</v>
      </c>
      <c r="HU25" s="286" t="str">
        <f t="shared" si="124"/>
        <v>TBK</v>
      </c>
      <c r="HV25" s="444">
        <f t="shared" si="125"/>
        <v>6.4</v>
      </c>
      <c r="HW25" s="286" t="str">
        <f t="shared" si="126"/>
        <v>TBK</v>
      </c>
      <c r="HX25" s="619">
        <v>7</v>
      </c>
      <c r="HY25" s="619">
        <v>7</v>
      </c>
      <c r="HZ25" s="619">
        <v>7</v>
      </c>
      <c r="IA25" s="613">
        <f>ROUND(SUM(HX25:HZ25)/3,1)</f>
        <v>7</v>
      </c>
      <c r="IB25" s="648">
        <f t="shared" si="127"/>
        <v>6.7</v>
      </c>
      <c r="IC25" s="615" t="str">
        <f t="shared" si="128"/>
        <v>TBK</v>
      </c>
    </row>
    <row r="26" spans="1:237" s="17" customFormat="1" ht="15.75" customHeight="1">
      <c r="A26" s="564">
        <v>20</v>
      </c>
      <c r="B26" s="452">
        <v>29</v>
      </c>
      <c r="C26" s="456" t="s">
        <v>152</v>
      </c>
      <c r="D26" s="458" t="s">
        <v>379</v>
      </c>
      <c r="E26" s="459" t="s">
        <v>380</v>
      </c>
      <c r="F26" s="98" t="s">
        <v>66</v>
      </c>
      <c r="G26" s="99" t="s">
        <v>167</v>
      </c>
      <c r="H26" s="99" t="s">
        <v>175</v>
      </c>
      <c r="I26" s="52">
        <v>5</v>
      </c>
      <c r="J26" s="52"/>
      <c r="K26" s="310">
        <f>I26</f>
        <v>5</v>
      </c>
      <c r="L26" s="310">
        <v>6</v>
      </c>
      <c r="M26" s="310"/>
      <c r="N26" s="310">
        <f t="shared" si="129"/>
        <v>6</v>
      </c>
      <c r="O26" s="338">
        <v>7</v>
      </c>
      <c r="P26" s="338"/>
      <c r="Q26" s="338">
        <f t="shared" si="0"/>
        <v>7</v>
      </c>
      <c r="R26" s="311">
        <f t="shared" si="1"/>
        <v>6</v>
      </c>
      <c r="S26" s="312" t="str">
        <f>IF(ISNUMBER(#REF!),#REF!,"-")</f>
        <v>-</v>
      </c>
      <c r="T26" s="339">
        <f t="shared" si="2"/>
        <v>6</v>
      </c>
      <c r="U26" s="348">
        <f>IF(R26&gt;=5,R26,IF(S26&gt;=5,R26&amp;"/"&amp;S26,R26&amp;"/"&amp;S26))</f>
        <v>6</v>
      </c>
      <c r="V26" s="341">
        <v>7.6</v>
      </c>
      <c r="W26" s="342">
        <v>5</v>
      </c>
      <c r="X26" s="342"/>
      <c r="Y26" s="338">
        <f t="shared" si="3"/>
        <v>5</v>
      </c>
      <c r="Z26" s="311">
        <f t="shared" si="4"/>
        <v>6.3</v>
      </c>
      <c r="AA26" s="28" t="str">
        <f t="shared" si="5"/>
        <v>-</v>
      </c>
      <c r="AB26" s="343">
        <f t="shared" si="6"/>
        <v>6.3</v>
      </c>
      <c r="AC26" s="344">
        <f t="shared" si="7"/>
        <v>6.3</v>
      </c>
      <c r="AD26" s="311">
        <v>6.7</v>
      </c>
      <c r="AE26" s="310">
        <v>6</v>
      </c>
      <c r="AF26" s="338"/>
      <c r="AG26" s="338">
        <f>IF(AH26&gt;=5,AE26,IF(AI26&gt;=5,AE26&amp;"/"&amp;AF26,AE26&amp;"/"&amp;AF26))</f>
        <v>6</v>
      </c>
      <c r="AH26" s="311">
        <f>ROUND((AD26+AE26)/2,1)</f>
        <v>6.4</v>
      </c>
      <c r="AI26" s="28" t="str">
        <f t="shared" si="10"/>
        <v>-</v>
      </c>
      <c r="AJ26" s="345">
        <f t="shared" si="11"/>
        <v>6.4</v>
      </c>
      <c r="AK26" s="346">
        <f t="shared" si="12"/>
        <v>6.4</v>
      </c>
      <c r="AL26" s="347">
        <v>6.5</v>
      </c>
      <c r="AM26" s="310">
        <v>8</v>
      </c>
      <c r="AN26" s="338"/>
      <c r="AO26" s="338">
        <f t="shared" si="13"/>
        <v>8</v>
      </c>
      <c r="AP26" s="311">
        <f t="shared" si="14"/>
        <v>7.3</v>
      </c>
      <c r="AQ26" s="28" t="str">
        <f t="shared" si="15"/>
        <v>-</v>
      </c>
      <c r="AR26" s="343">
        <f t="shared" si="16"/>
        <v>7.3</v>
      </c>
      <c r="AS26" s="344">
        <f t="shared" si="17"/>
        <v>7.3</v>
      </c>
      <c r="AT26" s="342">
        <v>6.5</v>
      </c>
      <c r="AU26" s="342">
        <v>6</v>
      </c>
      <c r="AV26" s="342"/>
      <c r="AW26" s="338">
        <f t="shared" si="18"/>
        <v>6</v>
      </c>
      <c r="AX26" s="311">
        <f t="shared" si="19"/>
        <v>6.3</v>
      </c>
      <c r="AY26" s="28" t="str">
        <f t="shared" si="20"/>
        <v>-</v>
      </c>
      <c r="AZ26" s="343">
        <f t="shared" si="21"/>
        <v>6.3</v>
      </c>
      <c r="BA26" s="344">
        <f t="shared" si="22"/>
        <v>6.3</v>
      </c>
      <c r="BB26" s="311">
        <v>5</v>
      </c>
      <c r="BC26" s="310">
        <v>6</v>
      </c>
      <c r="BD26" s="338"/>
      <c r="BE26" s="338">
        <f>IF(BF26&gt;=5,BC26,IF(BG26&gt;=5,BC26&amp;"/"&amp;BD26,BC26&amp;"/"&amp;BD26))</f>
        <v>6</v>
      </c>
      <c r="BF26" s="311">
        <f t="shared" si="24"/>
        <v>5.5</v>
      </c>
      <c r="BG26" s="28" t="str">
        <f>IF(ISNUMBER(BD26),ROUND((BB26+BD26)/2,1),"-")</f>
        <v>-</v>
      </c>
      <c r="BH26" s="343">
        <f t="shared" si="26"/>
        <v>5.5</v>
      </c>
      <c r="BI26" s="344">
        <f>IF(BF26&gt;=5,BF26,IF(BG26&gt;=5,BF26&amp;"/"&amp;BG26,BF26&amp;"/"&amp;BG26))</f>
        <v>5.5</v>
      </c>
      <c r="BJ26" s="311">
        <v>5</v>
      </c>
      <c r="BK26" s="310">
        <v>5</v>
      </c>
      <c r="BL26" s="358"/>
      <c r="BM26" s="338">
        <f t="shared" si="132"/>
        <v>5</v>
      </c>
      <c r="BN26" s="311">
        <f t="shared" si="28"/>
        <v>5</v>
      </c>
      <c r="BO26" s="28" t="str">
        <f t="shared" si="29"/>
        <v>-</v>
      </c>
      <c r="BP26" s="343">
        <f t="shared" si="133"/>
        <v>5</v>
      </c>
      <c r="BQ26" s="350">
        <f t="shared" si="134"/>
        <v>5</v>
      </c>
      <c r="BR26" s="466">
        <f t="shared" si="30"/>
        <v>6.1</v>
      </c>
      <c r="BS26" s="467">
        <f t="shared" si="31"/>
        <v>6.1</v>
      </c>
      <c r="BT26" s="337" t="str">
        <f t="shared" si="32"/>
        <v>TBK</v>
      </c>
      <c r="BU26" s="311">
        <v>8</v>
      </c>
      <c r="BV26" s="310">
        <v>7</v>
      </c>
      <c r="BW26" s="270"/>
      <c r="BX26" s="338">
        <f t="shared" si="33"/>
        <v>7</v>
      </c>
      <c r="BY26" s="311">
        <f t="shared" si="34"/>
        <v>7.5</v>
      </c>
      <c r="BZ26" s="28" t="str">
        <f t="shared" si="35"/>
        <v>-</v>
      </c>
      <c r="CA26" s="343">
        <f t="shared" si="36"/>
        <v>7.5</v>
      </c>
      <c r="CB26" s="344">
        <f t="shared" si="37"/>
        <v>7.5</v>
      </c>
      <c r="CC26" s="311">
        <v>7.5</v>
      </c>
      <c r="CD26" s="351">
        <v>5</v>
      </c>
      <c r="CE26" s="351"/>
      <c r="CF26" s="338">
        <f t="shared" si="38"/>
        <v>5</v>
      </c>
      <c r="CG26" s="311">
        <f t="shared" si="39"/>
        <v>6.3</v>
      </c>
      <c r="CH26" s="28" t="str">
        <f t="shared" si="40"/>
        <v>-</v>
      </c>
      <c r="CI26" s="343">
        <f t="shared" si="41"/>
        <v>6.3</v>
      </c>
      <c r="CJ26" s="353">
        <f t="shared" si="42"/>
        <v>6.3</v>
      </c>
      <c r="CK26" s="311">
        <v>7</v>
      </c>
      <c r="CL26" s="351">
        <v>6</v>
      </c>
      <c r="CM26" s="351"/>
      <c r="CN26" s="338">
        <f t="shared" si="43"/>
        <v>6</v>
      </c>
      <c r="CO26" s="311">
        <f t="shared" si="44"/>
        <v>6.5</v>
      </c>
      <c r="CP26" s="28" t="str">
        <f t="shared" si="45"/>
        <v>-</v>
      </c>
      <c r="CQ26" s="343">
        <f t="shared" si="46"/>
        <v>6.5</v>
      </c>
      <c r="CR26" s="348">
        <f t="shared" si="47"/>
        <v>6.5</v>
      </c>
      <c r="CS26" s="311">
        <v>6.8</v>
      </c>
      <c r="CT26" s="351">
        <v>6</v>
      </c>
      <c r="CU26" s="351"/>
      <c r="CV26" s="338">
        <f t="shared" si="48"/>
        <v>6</v>
      </c>
      <c r="CW26" s="311">
        <f t="shared" si="49"/>
        <v>6.4</v>
      </c>
      <c r="CX26" s="28" t="str">
        <f t="shared" si="50"/>
        <v>-</v>
      </c>
      <c r="CY26" s="343">
        <f t="shared" si="51"/>
        <v>6.4</v>
      </c>
      <c r="CZ26" s="348">
        <f t="shared" si="52"/>
        <v>6.4</v>
      </c>
      <c r="DA26" s="311">
        <v>7.3</v>
      </c>
      <c r="DB26" s="351">
        <v>9</v>
      </c>
      <c r="DC26" s="352"/>
      <c r="DD26" s="338">
        <f t="shared" si="53"/>
        <v>9</v>
      </c>
      <c r="DE26" s="311">
        <f t="shared" si="54"/>
        <v>8.2</v>
      </c>
      <c r="DF26" s="28" t="str">
        <f t="shared" si="55"/>
        <v>-</v>
      </c>
      <c r="DG26" s="343">
        <f t="shared" si="56"/>
        <v>8.2</v>
      </c>
      <c r="DH26" s="348">
        <f t="shared" si="57"/>
        <v>8.2</v>
      </c>
      <c r="DI26" s="311">
        <v>7</v>
      </c>
      <c r="DJ26" s="351">
        <v>8</v>
      </c>
      <c r="DK26" s="359"/>
      <c r="DL26" s="338">
        <f t="shared" si="58"/>
        <v>8</v>
      </c>
      <c r="DM26" s="311">
        <f t="shared" si="59"/>
        <v>7.5</v>
      </c>
      <c r="DN26" s="28" t="str">
        <f t="shared" si="60"/>
        <v>-</v>
      </c>
      <c r="DO26" s="343">
        <f t="shared" si="61"/>
        <v>7.5</v>
      </c>
      <c r="DP26" s="348">
        <f t="shared" si="62"/>
        <v>7.5</v>
      </c>
      <c r="DQ26" s="311">
        <v>7</v>
      </c>
      <c r="DR26" s="351">
        <v>9</v>
      </c>
      <c r="DS26" s="351"/>
      <c r="DT26" s="338">
        <f t="shared" si="63"/>
        <v>9</v>
      </c>
      <c r="DU26" s="311">
        <f t="shared" si="64"/>
        <v>8</v>
      </c>
      <c r="DV26" s="28" t="str">
        <f t="shared" si="65"/>
        <v>-</v>
      </c>
      <c r="DW26" s="343">
        <f t="shared" si="66"/>
        <v>8</v>
      </c>
      <c r="DX26" s="348">
        <f t="shared" si="67"/>
        <v>8</v>
      </c>
      <c r="DY26" s="311">
        <v>6.3</v>
      </c>
      <c r="DZ26" s="351">
        <v>7</v>
      </c>
      <c r="EA26" s="351"/>
      <c r="EB26" s="338">
        <f t="shared" si="68"/>
        <v>7</v>
      </c>
      <c r="EC26" s="311">
        <f t="shared" si="69"/>
        <v>6.7</v>
      </c>
      <c r="ED26" s="28" t="str">
        <f t="shared" si="70"/>
        <v>-</v>
      </c>
      <c r="EE26" s="343">
        <f>MAX(EC26:ED26)</f>
        <v>6.7</v>
      </c>
      <c r="EF26" s="350">
        <f t="shared" si="71"/>
        <v>6.7</v>
      </c>
      <c r="EG26" s="354">
        <f t="shared" si="72"/>
        <v>7.1</v>
      </c>
      <c r="EH26" s="354">
        <f t="shared" si="73"/>
        <v>7.1</v>
      </c>
      <c r="EI26" s="337" t="str">
        <f t="shared" si="74"/>
        <v>Khá</v>
      </c>
      <c r="EJ26" s="355">
        <f t="shared" si="75"/>
        <v>6.7</v>
      </c>
      <c r="EK26" s="337" t="str">
        <f t="shared" si="76"/>
        <v>TBK</v>
      </c>
      <c r="EL26" s="345">
        <v>5</v>
      </c>
      <c r="EM26" s="351">
        <v>4</v>
      </c>
      <c r="EN26" s="351">
        <v>9</v>
      </c>
      <c r="EO26" s="357" t="str">
        <f t="shared" si="77"/>
        <v>4/9</v>
      </c>
      <c r="EP26" s="345">
        <f t="shared" si="78"/>
        <v>4.5</v>
      </c>
      <c r="EQ26" s="147">
        <f t="shared" si="79"/>
        <v>7</v>
      </c>
      <c r="ER26" s="343">
        <f>MAX(EP26:EQ26)</f>
        <v>7</v>
      </c>
      <c r="ES26" s="350" t="str">
        <f t="shared" si="80"/>
        <v>4.5/7</v>
      </c>
      <c r="ET26" s="345">
        <v>5.5</v>
      </c>
      <c r="EU26" s="351">
        <v>7</v>
      </c>
      <c r="EV26" s="351"/>
      <c r="EW26" s="357">
        <f t="shared" si="81"/>
        <v>7</v>
      </c>
      <c r="EX26" s="345">
        <f t="shared" si="82"/>
        <v>6.3</v>
      </c>
      <c r="EY26" s="147" t="str">
        <f t="shared" si="83"/>
        <v>-</v>
      </c>
      <c r="EZ26" s="343">
        <f>MAX(EX26:EY26)</f>
        <v>6.3</v>
      </c>
      <c r="FA26" s="350">
        <f t="shared" si="84"/>
        <v>6.3</v>
      </c>
      <c r="FB26" s="345">
        <v>6</v>
      </c>
      <c r="FC26" s="351">
        <v>6</v>
      </c>
      <c r="FD26" s="351"/>
      <c r="FE26" s="357">
        <f t="shared" si="85"/>
        <v>6</v>
      </c>
      <c r="FF26" s="345">
        <f t="shared" si="86"/>
        <v>6</v>
      </c>
      <c r="FG26" s="147" t="str">
        <f t="shared" si="87"/>
        <v>-</v>
      </c>
      <c r="FH26" s="343">
        <f>MAX(FF26:FG26)</f>
        <v>6</v>
      </c>
      <c r="FI26" s="350">
        <f t="shared" si="88"/>
        <v>6</v>
      </c>
      <c r="FJ26" s="256">
        <v>6</v>
      </c>
      <c r="FK26" s="256"/>
      <c r="FL26" s="256">
        <f t="shared" si="89"/>
        <v>6</v>
      </c>
      <c r="FM26" s="445">
        <f t="shared" si="90"/>
        <v>6</v>
      </c>
      <c r="FN26" s="345">
        <v>6.67</v>
      </c>
      <c r="FO26" s="351">
        <v>6</v>
      </c>
      <c r="FP26" s="351"/>
      <c r="FQ26" s="357">
        <f t="shared" si="91"/>
        <v>6</v>
      </c>
      <c r="FR26" s="345">
        <f t="shared" si="92"/>
        <v>6.3</v>
      </c>
      <c r="FS26" s="147" t="str">
        <f t="shared" si="93"/>
        <v>-</v>
      </c>
      <c r="FT26" s="343">
        <f>MAX(FR26:FS26)</f>
        <v>6.3</v>
      </c>
      <c r="FU26" s="350">
        <f t="shared" si="94"/>
        <v>6.3</v>
      </c>
      <c r="FV26" s="256">
        <v>8</v>
      </c>
      <c r="FW26" s="256"/>
      <c r="FX26" s="256">
        <f t="shared" si="95"/>
        <v>8</v>
      </c>
      <c r="FY26" s="445">
        <f t="shared" si="96"/>
        <v>8</v>
      </c>
      <c r="FZ26" s="345">
        <v>7</v>
      </c>
      <c r="GA26" s="351">
        <v>7</v>
      </c>
      <c r="GB26" s="351"/>
      <c r="GC26" s="357">
        <f t="shared" si="97"/>
        <v>7</v>
      </c>
      <c r="GD26" s="345">
        <f t="shared" si="98"/>
        <v>7</v>
      </c>
      <c r="GE26" s="147" t="str">
        <f t="shared" si="99"/>
        <v>-</v>
      </c>
      <c r="GF26" s="343">
        <f>MAX(GD26:GE26)</f>
        <v>7</v>
      </c>
      <c r="GG26" s="350">
        <f t="shared" si="100"/>
        <v>7</v>
      </c>
      <c r="GH26" s="335">
        <f t="shared" si="101"/>
        <v>6.4</v>
      </c>
      <c r="GI26" s="335">
        <f t="shared" si="102"/>
        <v>6.7</v>
      </c>
      <c r="GJ26" s="337" t="str">
        <f t="shared" si="103"/>
        <v>TBK</v>
      </c>
      <c r="GK26" s="345">
        <v>6</v>
      </c>
      <c r="GL26" s="351">
        <v>9</v>
      </c>
      <c r="GM26" s="351"/>
      <c r="GN26" s="357">
        <f t="shared" si="104"/>
        <v>9</v>
      </c>
      <c r="GO26" s="345">
        <f t="shared" si="105"/>
        <v>7.5</v>
      </c>
      <c r="GP26" s="147" t="str">
        <f t="shared" si="106"/>
        <v>-</v>
      </c>
      <c r="GQ26" s="343">
        <f>MAX(GO26:GP26)</f>
        <v>7.5</v>
      </c>
      <c r="GR26" s="350">
        <f t="shared" si="107"/>
        <v>7.5</v>
      </c>
      <c r="GS26" s="345">
        <v>7</v>
      </c>
      <c r="GT26" s="351">
        <v>7</v>
      </c>
      <c r="GU26" s="351"/>
      <c r="GV26" s="357">
        <f t="shared" si="108"/>
        <v>7</v>
      </c>
      <c r="GW26" s="345">
        <f t="shared" si="109"/>
        <v>7</v>
      </c>
      <c r="GX26" s="147" t="str">
        <f t="shared" si="110"/>
        <v>-</v>
      </c>
      <c r="GY26" s="343">
        <f>MAX(GW26:GX26)</f>
        <v>7</v>
      </c>
      <c r="GZ26" s="350">
        <f t="shared" si="111"/>
        <v>7</v>
      </c>
      <c r="HA26" s="345">
        <v>5.5</v>
      </c>
      <c r="HB26" s="351">
        <v>9</v>
      </c>
      <c r="HC26" s="351"/>
      <c r="HD26" s="357">
        <f t="shared" si="112"/>
        <v>9</v>
      </c>
      <c r="HE26" s="345">
        <f t="shared" si="113"/>
        <v>7.3</v>
      </c>
      <c r="HF26" s="147" t="str">
        <f t="shared" si="114"/>
        <v>-</v>
      </c>
      <c r="HG26" s="343">
        <f>MAX(HE26:HF26)</f>
        <v>7.3</v>
      </c>
      <c r="HH26" s="350">
        <f t="shared" si="115"/>
        <v>7.3</v>
      </c>
      <c r="HI26" s="256">
        <v>8</v>
      </c>
      <c r="HJ26" s="256"/>
      <c r="HK26" s="256">
        <f t="shared" si="116"/>
        <v>8</v>
      </c>
      <c r="HL26" s="445">
        <f t="shared" si="117"/>
        <v>8</v>
      </c>
      <c r="HM26" s="256">
        <v>7</v>
      </c>
      <c r="HN26" s="256"/>
      <c r="HO26" s="256">
        <f t="shared" si="118"/>
        <v>7</v>
      </c>
      <c r="HP26" s="445">
        <f t="shared" si="119"/>
        <v>7</v>
      </c>
      <c r="HQ26" s="336">
        <f t="shared" si="120"/>
        <v>7.2</v>
      </c>
      <c r="HR26" s="336">
        <f t="shared" si="121"/>
        <v>7.2</v>
      </c>
      <c r="HS26" s="337" t="str">
        <f t="shared" si="122"/>
        <v>Khá</v>
      </c>
      <c r="HT26" s="443">
        <f t="shared" si="123"/>
        <v>7</v>
      </c>
      <c r="HU26" s="286" t="str">
        <f t="shared" si="124"/>
        <v>Khá</v>
      </c>
      <c r="HV26" s="444">
        <f t="shared" si="125"/>
        <v>6.8</v>
      </c>
      <c r="HW26" s="286" t="str">
        <f t="shared" si="126"/>
        <v>TBK</v>
      </c>
      <c r="HX26" s="625">
        <v>6.5</v>
      </c>
      <c r="HY26" s="625">
        <v>7.5</v>
      </c>
      <c r="HZ26" s="625">
        <v>9</v>
      </c>
      <c r="IA26" s="626">
        <f>ROUND(SUM(HX26:HZ26)/3,1)</f>
        <v>7.7</v>
      </c>
      <c r="IB26" s="649">
        <f>ROUND((HV26+IA26)/2,1)</f>
        <v>7.3</v>
      </c>
      <c r="IC26" s="627" t="str">
        <f>IF(IB26&lt;4,"Kém",IF(IB26&lt;5,"Yếu",IF(IB26&lt;6,"TB",IF(IB26&lt;7,"TBK",IF(IB26&lt;8,"Khá",IF(IB26&lt;9,"Giỏi","XS"))))))</f>
        <v>Khá</v>
      </c>
    </row>
    <row r="27" spans="1:237" s="17" customFormat="1" ht="15.75" customHeight="1">
      <c r="A27" s="564">
        <v>21</v>
      </c>
      <c r="B27" s="452">
        <v>30</v>
      </c>
      <c r="C27" s="456" t="s">
        <v>153</v>
      </c>
      <c r="D27" s="458" t="s">
        <v>381</v>
      </c>
      <c r="E27" s="459" t="s">
        <v>160</v>
      </c>
      <c r="F27" s="98" t="s">
        <v>66</v>
      </c>
      <c r="G27" s="99" t="s">
        <v>168</v>
      </c>
      <c r="H27" s="99" t="s">
        <v>125</v>
      </c>
      <c r="I27" s="52">
        <v>3</v>
      </c>
      <c r="J27" s="52">
        <v>5</v>
      </c>
      <c r="K27" s="310">
        <f>I27</f>
        <v>3</v>
      </c>
      <c r="L27" s="310">
        <v>4</v>
      </c>
      <c r="M27" s="310">
        <v>6</v>
      </c>
      <c r="N27" s="310">
        <f t="shared" si="129"/>
        <v>4</v>
      </c>
      <c r="O27" s="338">
        <v>8</v>
      </c>
      <c r="P27" s="338"/>
      <c r="Q27" s="338">
        <f t="shared" si="0"/>
        <v>8</v>
      </c>
      <c r="R27" s="311">
        <f t="shared" si="1"/>
        <v>5</v>
      </c>
      <c r="S27" s="312" t="str">
        <f>IF(ISNUMBER(#REF!),#REF!,"-")</f>
        <v>-</v>
      </c>
      <c r="T27" s="339">
        <f t="shared" si="2"/>
        <v>5</v>
      </c>
      <c r="U27" s="348">
        <f>IF(R27&gt;=5,R27,IF(S27&gt;=5,R27&amp;"/"&amp;S27,R27&amp;"/"&amp;S27))</f>
        <v>5</v>
      </c>
      <c r="V27" s="341">
        <v>6</v>
      </c>
      <c r="W27" s="342">
        <v>3</v>
      </c>
      <c r="X27" s="342">
        <v>3</v>
      </c>
      <c r="Y27" s="338" t="str">
        <f t="shared" si="3"/>
        <v>3/3</v>
      </c>
      <c r="Z27" s="311">
        <f t="shared" si="4"/>
        <v>4.5</v>
      </c>
      <c r="AA27" s="28">
        <f t="shared" si="5"/>
        <v>4.5</v>
      </c>
      <c r="AB27" s="47">
        <v>7</v>
      </c>
      <c r="AC27" s="261" t="s">
        <v>339</v>
      </c>
      <c r="AD27" s="311">
        <v>5.7</v>
      </c>
      <c r="AE27" s="310">
        <v>5</v>
      </c>
      <c r="AF27" s="338"/>
      <c r="AG27" s="338">
        <f>IF(AH27&gt;=5,AE27,IF(AI27&gt;=5,AE27&amp;"/"&amp;AF27,AE27&amp;"/"&amp;AF27))</f>
        <v>5</v>
      </c>
      <c r="AH27" s="311">
        <f>ROUND((AD27+AE27)/2,1)</f>
        <v>5.4</v>
      </c>
      <c r="AI27" s="28" t="str">
        <f t="shared" si="10"/>
        <v>-</v>
      </c>
      <c r="AJ27" s="345">
        <f t="shared" si="11"/>
        <v>5.4</v>
      </c>
      <c r="AK27" s="346">
        <f t="shared" si="12"/>
        <v>5.4</v>
      </c>
      <c r="AL27" s="347">
        <v>5</v>
      </c>
      <c r="AM27" s="310">
        <v>5</v>
      </c>
      <c r="AN27" s="338"/>
      <c r="AO27" s="338">
        <f t="shared" si="13"/>
        <v>5</v>
      </c>
      <c r="AP27" s="311">
        <f t="shared" si="14"/>
        <v>5</v>
      </c>
      <c r="AQ27" s="28" t="str">
        <f t="shared" si="15"/>
        <v>-</v>
      </c>
      <c r="AR27" s="343">
        <f t="shared" si="16"/>
        <v>5</v>
      </c>
      <c r="AS27" s="344">
        <f t="shared" si="17"/>
        <v>5</v>
      </c>
      <c r="AT27" s="342">
        <v>7.5</v>
      </c>
      <c r="AU27" s="342">
        <v>5</v>
      </c>
      <c r="AV27" s="342"/>
      <c r="AW27" s="338">
        <f t="shared" si="18"/>
        <v>5</v>
      </c>
      <c r="AX27" s="311">
        <f t="shared" si="19"/>
        <v>6.3</v>
      </c>
      <c r="AY27" s="28" t="str">
        <f t="shared" si="20"/>
        <v>-</v>
      </c>
      <c r="AZ27" s="343">
        <f t="shared" si="21"/>
        <v>6.3</v>
      </c>
      <c r="BA27" s="344">
        <f t="shared" si="22"/>
        <v>6.3</v>
      </c>
      <c r="BB27" s="311">
        <v>6</v>
      </c>
      <c r="BC27" s="310">
        <v>3</v>
      </c>
      <c r="BD27" s="338">
        <v>2</v>
      </c>
      <c r="BE27" s="360" t="s">
        <v>268</v>
      </c>
      <c r="BF27" s="311">
        <f t="shared" si="24"/>
        <v>4.5</v>
      </c>
      <c r="BG27" s="28">
        <v>6.3</v>
      </c>
      <c r="BH27" s="343">
        <f t="shared" si="26"/>
        <v>6.3</v>
      </c>
      <c r="BI27" s="261" t="s">
        <v>269</v>
      </c>
      <c r="BJ27" s="311">
        <v>6.5</v>
      </c>
      <c r="BK27" s="310">
        <v>3</v>
      </c>
      <c r="BL27" s="358">
        <v>5</v>
      </c>
      <c r="BM27" s="338" t="str">
        <f t="shared" si="132"/>
        <v>3/5</v>
      </c>
      <c r="BN27" s="311">
        <f t="shared" si="28"/>
        <v>4.8</v>
      </c>
      <c r="BO27" s="28">
        <f t="shared" si="29"/>
        <v>5.8</v>
      </c>
      <c r="BP27" s="343">
        <f t="shared" si="133"/>
        <v>5.8</v>
      </c>
      <c r="BQ27" s="353" t="str">
        <f t="shared" si="134"/>
        <v>4.8/5.8</v>
      </c>
      <c r="BR27" s="466">
        <f t="shared" si="30"/>
        <v>5</v>
      </c>
      <c r="BS27" s="467">
        <f t="shared" si="31"/>
        <v>6</v>
      </c>
      <c r="BT27" s="337" t="str">
        <f t="shared" si="32"/>
        <v>TBK</v>
      </c>
      <c r="BU27" s="311">
        <v>7</v>
      </c>
      <c r="BV27" s="310">
        <v>6</v>
      </c>
      <c r="BW27" s="270"/>
      <c r="BX27" s="338">
        <f t="shared" si="33"/>
        <v>6</v>
      </c>
      <c r="BY27" s="311">
        <f t="shared" si="34"/>
        <v>6.5</v>
      </c>
      <c r="BZ27" s="28" t="str">
        <f t="shared" si="35"/>
        <v>-</v>
      </c>
      <c r="CA27" s="343">
        <f t="shared" si="36"/>
        <v>6.5</v>
      </c>
      <c r="CB27" s="344">
        <f t="shared" si="37"/>
        <v>6.5</v>
      </c>
      <c r="CC27" s="311">
        <v>6.5</v>
      </c>
      <c r="CD27" s="351">
        <v>3</v>
      </c>
      <c r="CE27" s="351">
        <v>4</v>
      </c>
      <c r="CF27" s="338" t="str">
        <f t="shared" si="38"/>
        <v>3/4</v>
      </c>
      <c r="CG27" s="311">
        <f t="shared" si="39"/>
        <v>4.8</v>
      </c>
      <c r="CH27" s="28">
        <f t="shared" si="40"/>
        <v>5.3</v>
      </c>
      <c r="CI27" s="343">
        <f t="shared" si="41"/>
        <v>5.3</v>
      </c>
      <c r="CJ27" s="353" t="str">
        <f t="shared" si="42"/>
        <v>4.8/5.3</v>
      </c>
      <c r="CK27" s="311">
        <v>4</v>
      </c>
      <c r="CL27" s="351">
        <v>6</v>
      </c>
      <c r="CM27" s="351"/>
      <c r="CN27" s="338">
        <f t="shared" si="43"/>
        <v>6</v>
      </c>
      <c r="CO27" s="311">
        <f t="shared" si="44"/>
        <v>5</v>
      </c>
      <c r="CP27" s="28" t="str">
        <f t="shared" si="45"/>
        <v>-</v>
      </c>
      <c r="CQ27" s="343">
        <f t="shared" si="46"/>
        <v>5</v>
      </c>
      <c r="CR27" s="348">
        <f t="shared" si="47"/>
        <v>5</v>
      </c>
      <c r="CS27" s="311">
        <v>6.5</v>
      </c>
      <c r="CT27" s="351">
        <v>4</v>
      </c>
      <c r="CU27" s="351"/>
      <c r="CV27" s="338">
        <f t="shared" si="48"/>
        <v>4</v>
      </c>
      <c r="CW27" s="311">
        <f t="shared" si="49"/>
        <v>5.3</v>
      </c>
      <c r="CX27" s="28" t="str">
        <f t="shared" si="50"/>
        <v>-</v>
      </c>
      <c r="CY27" s="343">
        <f t="shared" si="51"/>
        <v>5.3</v>
      </c>
      <c r="CZ27" s="348">
        <f t="shared" si="52"/>
        <v>5.3</v>
      </c>
      <c r="DA27" s="311">
        <v>4.3</v>
      </c>
      <c r="DB27" s="351">
        <v>5</v>
      </c>
      <c r="DC27" s="351">
        <v>7</v>
      </c>
      <c r="DD27" s="338" t="str">
        <f t="shared" si="53"/>
        <v>5/7</v>
      </c>
      <c r="DE27" s="311">
        <f t="shared" si="54"/>
        <v>4.7</v>
      </c>
      <c r="DF27" s="28">
        <f t="shared" si="55"/>
        <v>5.7</v>
      </c>
      <c r="DG27" s="343">
        <f t="shared" si="56"/>
        <v>5.7</v>
      </c>
      <c r="DH27" s="348" t="str">
        <f t="shared" si="57"/>
        <v>4.7/5.7</v>
      </c>
      <c r="DI27" s="311">
        <v>6</v>
      </c>
      <c r="DJ27" s="351">
        <v>5</v>
      </c>
      <c r="DK27" s="359"/>
      <c r="DL27" s="338">
        <f t="shared" si="58"/>
        <v>5</v>
      </c>
      <c r="DM27" s="311">
        <f t="shared" si="59"/>
        <v>5.5</v>
      </c>
      <c r="DN27" s="28" t="str">
        <f t="shared" si="60"/>
        <v>-</v>
      </c>
      <c r="DO27" s="343">
        <f t="shared" si="61"/>
        <v>5.5</v>
      </c>
      <c r="DP27" s="348">
        <f t="shared" si="62"/>
        <v>5.5</v>
      </c>
      <c r="DQ27" s="311">
        <v>6</v>
      </c>
      <c r="DR27" s="351">
        <v>6</v>
      </c>
      <c r="DS27" s="351"/>
      <c r="DT27" s="338">
        <f t="shared" si="63"/>
        <v>6</v>
      </c>
      <c r="DU27" s="311">
        <f t="shared" si="64"/>
        <v>6</v>
      </c>
      <c r="DV27" s="28" t="str">
        <f t="shared" si="65"/>
        <v>-</v>
      </c>
      <c r="DW27" s="343">
        <f t="shared" si="66"/>
        <v>6</v>
      </c>
      <c r="DX27" s="348">
        <f t="shared" si="67"/>
        <v>6</v>
      </c>
      <c r="DY27" s="311">
        <v>4</v>
      </c>
      <c r="DZ27" s="351">
        <v>3</v>
      </c>
      <c r="EA27" s="351">
        <v>4</v>
      </c>
      <c r="EB27" s="338" t="str">
        <f t="shared" si="68"/>
        <v>3/4</v>
      </c>
      <c r="EC27" s="311">
        <f t="shared" si="69"/>
        <v>3.5</v>
      </c>
      <c r="ED27" s="28">
        <f t="shared" si="70"/>
        <v>4</v>
      </c>
      <c r="EE27" s="343">
        <v>6</v>
      </c>
      <c r="EF27" s="262" t="s">
        <v>417</v>
      </c>
      <c r="EG27" s="354">
        <f t="shared" si="72"/>
        <v>5</v>
      </c>
      <c r="EH27" s="354">
        <f t="shared" si="73"/>
        <v>5.6</v>
      </c>
      <c r="EI27" s="337" t="str">
        <f t="shared" si="74"/>
        <v>TB</v>
      </c>
      <c r="EJ27" s="355">
        <f t="shared" si="75"/>
        <v>5.8</v>
      </c>
      <c r="EK27" s="337" t="str">
        <f t="shared" si="76"/>
        <v>TB</v>
      </c>
      <c r="EL27" s="345">
        <v>4</v>
      </c>
      <c r="EM27" s="351">
        <v>2</v>
      </c>
      <c r="EN27" s="351">
        <v>3</v>
      </c>
      <c r="EO27" s="357" t="str">
        <f t="shared" si="77"/>
        <v>2/3</v>
      </c>
      <c r="EP27" s="345">
        <f t="shared" si="78"/>
        <v>3</v>
      </c>
      <c r="EQ27" s="147">
        <f t="shared" si="79"/>
        <v>3.5</v>
      </c>
      <c r="ER27" s="343">
        <v>7.8</v>
      </c>
      <c r="ES27" s="262" t="s">
        <v>483</v>
      </c>
      <c r="ET27" s="345">
        <v>5.5</v>
      </c>
      <c r="EU27" s="351">
        <v>5</v>
      </c>
      <c r="EV27" s="351"/>
      <c r="EW27" s="357">
        <f t="shared" si="81"/>
        <v>5</v>
      </c>
      <c r="EX27" s="345">
        <f t="shared" si="82"/>
        <v>5.3</v>
      </c>
      <c r="EY27" s="147" t="str">
        <f t="shared" si="83"/>
        <v>-</v>
      </c>
      <c r="EZ27" s="343">
        <f>MAX(EX27:EY27)</f>
        <v>5.3</v>
      </c>
      <c r="FA27" s="350">
        <f t="shared" si="84"/>
        <v>5.3</v>
      </c>
      <c r="FB27" s="345">
        <v>6</v>
      </c>
      <c r="FC27" s="351">
        <v>4</v>
      </c>
      <c r="FD27" s="351"/>
      <c r="FE27" s="357">
        <f t="shared" si="85"/>
        <v>4</v>
      </c>
      <c r="FF27" s="345">
        <f t="shared" si="86"/>
        <v>5</v>
      </c>
      <c r="FG27" s="147" t="str">
        <f t="shared" si="87"/>
        <v>-</v>
      </c>
      <c r="FH27" s="343">
        <f>MAX(FF27:FG27)</f>
        <v>5</v>
      </c>
      <c r="FI27" s="350">
        <f t="shared" si="88"/>
        <v>5</v>
      </c>
      <c r="FJ27" s="256">
        <v>5</v>
      </c>
      <c r="FK27" s="256"/>
      <c r="FL27" s="256">
        <f t="shared" si="89"/>
        <v>5</v>
      </c>
      <c r="FM27" s="445">
        <f t="shared" si="90"/>
        <v>5</v>
      </c>
      <c r="FN27" s="345">
        <v>6.33</v>
      </c>
      <c r="FO27" s="351">
        <v>5</v>
      </c>
      <c r="FP27" s="351"/>
      <c r="FQ27" s="357">
        <f t="shared" si="91"/>
        <v>5</v>
      </c>
      <c r="FR27" s="345">
        <f t="shared" si="92"/>
        <v>5.7</v>
      </c>
      <c r="FS27" s="147" t="str">
        <f t="shared" si="93"/>
        <v>-</v>
      </c>
      <c r="FT27" s="343">
        <f>MAX(FR27:FS27)</f>
        <v>5.7</v>
      </c>
      <c r="FU27" s="350">
        <f t="shared" si="94"/>
        <v>5.7</v>
      </c>
      <c r="FV27" s="256">
        <v>7</v>
      </c>
      <c r="FW27" s="256"/>
      <c r="FX27" s="256">
        <f t="shared" si="95"/>
        <v>7</v>
      </c>
      <c r="FY27" s="445">
        <f t="shared" si="96"/>
        <v>7</v>
      </c>
      <c r="FZ27" s="345">
        <v>4</v>
      </c>
      <c r="GA27" s="351">
        <v>7</v>
      </c>
      <c r="GB27" s="351"/>
      <c r="GC27" s="357">
        <f t="shared" si="97"/>
        <v>7</v>
      </c>
      <c r="GD27" s="345">
        <f t="shared" si="98"/>
        <v>5.5</v>
      </c>
      <c r="GE27" s="147" t="str">
        <f t="shared" si="99"/>
        <v>-</v>
      </c>
      <c r="GF27" s="343">
        <f>MAX(GD27:GE27)</f>
        <v>5.5</v>
      </c>
      <c r="GG27" s="350">
        <f t="shared" si="100"/>
        <v>5.5</v>
      </c>
      <c r="GH27" s="335">
        <f t="shared" si="101"/>
        <v>5.4</v>
      </c>
      <c r="GI27" s="335">
        <f t="shared" si="102"/>
        <v>5.9</v>
      </c>
      <c r="GJ27" s="337" t="str">
        <f t="shared" si="103"/>
        <v>TB</v>
      </c>
      <c r="GK27" s="345">
        <v>6.5</v>
      </c>
      <c r="GL27" s="351">
        <v>6</v>
      </c>
      <c r="GM27" s="351"/>
      <c r="GN27" s="357">
        <f t="shared" si="104"/>
        <v>6</v>
      </c>
      <c r="GO27" s="345">
        <f t="shared" si="105"/>
        <v>6.3</v>
      </c>
      <c r="GP27" s="147" t="str">
        <f t="shared" si="106"/>
        <v>-</v>
      </c>
      <c r="GQ27" s="343">
        <f>MAX(GO27:GP27)</f>
        <v>6.3</v>
      </c>
      <c r="GR27" s="350">
        <f t="shared" si="107"/>
        <v>6.3</v>
      </c>
      <c r="GS27" s="345">
        <v>5.3</v>
      </c>
      <c r="GT27" s="351">
        <v>6</v>
      </c>
      <c r="GU27" s="351"/>
      <c r="GV27" s="357">
        <f t="shared" si="108"/>
        <v>6</v>
      </c>
      <c r="GW27" s="345">
        <f t="shared" si="109"/>
        <v>5.7</v>
      </c>
      <c r="GX27" s="147" t="str">
        <f t="shared" si="110"/>
        <v>-</v>
      </c>
      <c r="GY27" s="343">
        <f>MAX(GW27:GX27)</f>
        <v>5.7</v>
      </c>
      <c r="GZ27" s="350">
        <f t="shared" si="111"/>
        <v>5.7</v>
      </c>
      <c r="HA27" s="345">
        <v>4</v>
      </c>
      <c r="HB27" s="351">
        <v>1</v>
      </c>
      <c r="HC27" s="351">
        <v>6</v>
      </c>
      <c r="HD27" s="357" t="str">
        <f t="shared" si="112"/>
        <v>1/6</v>
      </c>
      <c r="HE27" s="345">
        <f t="shared" si="113"/>
        <v>2.5</v>
      </c>
      <c r="HF27" s="147">
        <f t="shared" si="114"/>
        <v>5</v>
      </c>
      <c r="HG27" s="343">
        <f>MAX(HE27:HF27)</f>
        <v>5</v>
      </c>
      <c r="HH27" s="350" t="str">
        <f t="shared" si="115"/>
        <v>2.5/5</v>
      </c>
      <c r="HI27" s="256">
        <v>6</v>
      </c>
      <c r="HJ27" s="256"/>
      <c r="HK27" s="256">
        <f t="shared" si="116"/>
        <v>6</v>
      </c>
      <c r="HL27" s="445">
        <f t="shared" si="117"/>
        <v>6</v>
      </c>
      <c r="HM27" s="256">
        <v>6</v>
      </c>
      <c r="HN27" s="256"/>
      <c r="HO27" s="256">
        <f t="shared" si="118"/>
        <v>6</v>
      </c>
      <c r="HP27" s="445">
        <f t="shared" si="119"/>
        <v>6</v>
      </c>
      <c r="HQ27" s="336">
        <f t="shared" si="120"/>
        <v>5.6</v>
      </c>
      <c r="HR27" s="336">
        <f t="shared" si="121"/>
        <v>5.9</v>
      </c>
      <c r="HS27" s="337" t="str">
        <f t="shared" si="122"/>
        <v>TB</v>
      </c>
      <c r="HT27" s="443">
        <f t="shared" si="123"/>
        <v>5.9</v>
      </c>
      <c r="HU27" s="286" t="str">
        <f t="shared" si="124"/>
        <v>TB</v>
      </c>
      <c r="HV27" s="444">
        <f t="shared" si="125"/>
        <v>5.8</v>
      </c>
      <c r="HW27" s="286" t="str">
        <f t="shared" si="126"/>
        <v>TB</v>
      </c>
      <c r="HX27" s="625">
        <v>6</v>
      </c>
      <c r="HY27" s="625">
        <v>6</v>
      </c>
      <c r="HZ27" s="625">
        <v>5</v>
      </c>
      <c r="IA27" s="626">
        <f>ROUND(SUM(HX27:HZ27)/3,1)</f>
        <v>5.7</v>
      </c>
      <c r="IB27" s="649">
        <f aca="true" t="shared" si="135" ref="IB27:IB46">ROUND((HV27+IA27)/2,1)</f>
        <v>5.8</v>
      </c>
      <c r="IC27" s="627" t="str">
        <f aca="true" t="shared" si="136" ref="IC27:IC32">IF(IB27&lt;4,"Kém",IF(IB27&lt;5,"Yếu",IF(IB27&lt;6,"TB",IF(IB27&lt;7,"TBK",IF(IB27&lt;8,"Khá",IF(IB27&lt;9,"Giỏi","XS"))))))</f>
        <v>TB</v>
      </c>
    </row>
    <row r="28" spans="1:237" s="17" customFormat="1" ht="15.75" customHeight="1">
      <c r="A28" s="564">
        <v>22</v>
      </c>
      <c r="B28" s="452">
        <v>31</v>
      </c>
      <c r="C28" s="456" t="s">
        <v>155</v>
      </c>
      <c r="D28" s="458" t="s">
        <v>382</v>
      </c>
      <c r="E28" s="459" t="s">
        <v>383</v>
      </c>
      <c r="F28" s="98" t="s">
        <v>66</v>
      </c>
      <c r="G28" s="99" t="s">
        <v>170</v>
      </c>
      <c r="H28" s="99" t="s">
        <v>176</v>
      </c>
      <c r="I28" s="52">
        <v>5</v>
      </c>
      <c r="J28" s="52"/>
      <c r="K28" s="310">
        <f>I28</f>
        <v>5</v>
      </c>
      <c r="L28" s="310">
        <v>6</v>
      </c>
      <c r="M28" s="310"/>
      <c r="N28" s="310">
        <f t="shared" si="129"/>
        <v>6</v>
      </c>
      <c r="O28" s="338">
        <v>6</v>
      </c>
      <c r="P28" s="338"/>
      <c r="Q28" s="338">
        <f t="shared" si="0"/>
        <v>6</v>
      </c>
      <c r="R28" s="311">
        <f t="shared" si="1"/>
        <v>5.7</v>
      </c>
      <c r="S28" s="312" t="str">
        <f>IF(ISNUMBER(#REF!),#REF!,"-")</f>
        <v>-</v>
      </c>
      <c r="T28" s="339">
        <f t="shared" si="2"/>
        <v>5.7</v>
      </c>
      <c r="U28" s="348">
        <f>IF(R28&gt;=5,R28,IF(S28&gt;=5,R28&amp;"/"&amp;S28,R28&amp;"/"&amp;S28))</f>
        <v>5.7</v>
      </c>
      <c r="V28" s="341">
        <v>8.2</v>
      </c>
      <c r="W28" s="342">
        <v>6</v>
      </c>
      <c r="X28" s="342"/>
      <c r="Y28" s="338">
        <f t="shared" si="3"/>
        <v>6</v>
      </c>
      <c r="Z28" s="311">
        <f t="shared" si="4"/>
        <v>7.1</v>
      </c>
      <c r="AA28" s="28" t="str">
        <f t="shared" si="5"/>
        <v>-</v>
      </c>
      <c r="AB28" s="343">
        <f t="shared" si="6"/>
        <v>7.1</v>
      </c>
      <c r="AC28" s="344">
        <f t="shared" si="7"/>
        <v>7.1</v>
      </c>
      <c r="AD28" s="311">
        <v>6.3</v>
      </c>
      <c r="AE28" s="310">
        <v>5</v>
      </c>
      <c r="AF28" s="338"/>
      <c r="AG28" s="338">
        <f>IF(AH28&gt;=5,AE28,IF(AI28&gt;=5,AE28&amp;"/"&amp;AF28,AE28&amp;"/"&amp;AF28))</f>
        <v>5</v>
      </c>
      <c r="AH28" s="311">
        <f>ROUND((AD28+AE28)/2,1)</f>
        <v>5.7</v>
      </c>
      <c r="AI28" s="28" t="str">
        <f t="shared" si="10"/>
        <v>-</v>
      </c>
      <c r="AJ28" s="345">
        <f t="shared" si="11"/>
        <v>5.7</v>
      </c>
      <c r="AK28" s="346">
        <f t="shared" si="12"/>
        <v>5.7</v>
      </c>
      <c r="AL28" s="347">
        <v>5.5</v>
      </c>
      <c r="AM28" s="310">
        <v>5</v>
      </c>
      <c r="AN28" s="338"/>
      <c r="AO28" s="338">
        <f t="shared" si="13"/>
        <v>5</v>
      </c>
      <c r="AP28" s="311">
        <f t="shared" si="14"/>
        <v>5.3</v>
      </c>
      <c r="AQ28" s="28" t="str">
        <f t="shared" si="15"/>
        <v>-</v>
      </c>
      <c r="AR28" s="343">
        <f t="shared" si="16"/>
        <v>5.3</v>
      </c>
      <c r="AS28" s="344">
        <f t="shared" si="17"/>
        <v>5.3</v>
      </c>
      <c r="AT28" s="342">
        <v>7.5</v>
      </c>
      <c r="AU28" s="342">
        <v>6</v>
      </c>
      <c r="AV28" s="342"/>
      <c r="AW28" s="338">
        <f t="shared" si="18"/>
        <v>6</v>
      </c>
      <c r="AX28" s="311">
        <f t="shared" si="19"/>
        <v>6.8</v>
      </c>
      <c r="AY28" s="28" t="str">
        <f t="shared" si="20"/>
        <v>-</v>
      </c>
      <c r="AZ28" s="343">
        <f t="shared" si="21"/>
        <v>6.8</v>
      </c>
      <c r="BA28" s="344">
        <f t="shared" si="22"/>
        <v>6.8</v>
      </c>
      <c r="BB28" s="311">
        <v>8.5</v>
      </c>
      <c r="BC28" s="310">
        <v>5</v>
      </c>
      <c r="BD28" s="338"/>
      <c r="BE28" s="338">
        <f aca="true" t="shared" si="137" ref="BE28:BE34">IF(BF28&gt;=5,BC28,IF(BG28&gt;=5,BC28&amp;"/"&amp;BD28,BC28&amp;"/"&amp;BD28))</f>
        <v>5</v>
      </c>
      <c r="BF28" s="311">
        <f t="shared" si="24"/>
        <v>6.8</v>
      </c>
      <c r="BG28" s="28" t="str">
        <f aca="true" t="shared" si="138" ref="BG28:BG34">IF(ISNUMBER(BD28),ROUND((BB28+BD28)/2,1),"-")</f>
        <v>-</v>
      </c>
      <c r="BH28" s="343">
        <f t="shared" si="26"/>
        <v>6.8</v>
      </c>
      <c r="BI28" s="344">
        <f aca="true" t="shared" si="139" ref="BI28:BI34">IF(BF28&gt;=5,BF28,IF(BG28&gt;=5,BF28&amp;"/"&amp;BG28,BF28&amp;"/"&amp;BG28))</f>
        <v>6.8</v>
      </c>
      <c r="BJ28" s="311">
        <v>5.5</v>
      </c>
      <c r="BK28" s="310">
        <v>4</v>
      </c>
      <c r="BL28" s="358">
        <v>4</v>
      </c>
      <c r="BM28" s="360" t="s">
        <v>250</v>
      </c>
      <c r="BN28" s="311">
        <f t="shared" si="28"/>
        <v>4.8</v>
      </c>
      <c r="BO28" s="28">
        <f t="shared" si="29"/>
        <v>4.8</v>
      </c>
      <c r="BP28" s="343">
        <v>6</v>
      </c>
      <c r="BQ28" s="261" t="s">
        <v>251</v>
      </c>
      <c r="BR28" s="466">
        <f t="shared" si="30"/>
        <v>6.1</v>
      </c>
      <c r="BS28" s="467">
        <f t="shared" si="31"/>
        <v>6.3</v>
      </c>
      <c r="BT28" s="337" t="str">
        <f t="shared" si="32"/>
        <v>TBK</v>
      </c>
      <c r="BU28" s="311">
        <v>5.4</v>
      </c>
      <c r="BV28" s="310">
        <v>9</v>
      </c>
      <c r="BW28" s="270"/>
      <c r="BX28" s="338">
        <f t="shared" si="33"/>
        <v>9</v>
      </c>
      <c r="BY28" s="311">
        <f t="shared" si="34"/>
        <v>7.2</v>
      </c>
      <c r="BZ28" s="28" t="str">
        <f t="shared" si="35"/>
        <v>-</v>
      </c>
      <c r="CA28" s="343">
        <f t="shared" si="36"/>
        <v>7.2</v>
      </c>
      <c r="CB28" s="344">
        <f t="shared" si="37"/>
        <v>7.2</v>
      </c>
      <c r="CC28" s="311">
        <v>7.5</v>
      </c>
      <c r="CD28" s="351">
        <v>5</v>
      </c>
      <c r="CE28" s="351"/>
      <c r="CF28" s="338">
        <f t="shared" si="38"/>
        <v>5</v>
      </c>
      <c r="CG28" s="311">
        <f t="shared" si="39"/>
        <v>6.3</v>
      </c>
      <c r="CH28" s="28" t="str">
        <f t="shared" si="40"/>
        <v>-</v>
      </c>
      <c r="CI28" s="343">
        <f t="shared" si="41"/>
        <v>6.3</v>
      </c>
      <c r="CJ28" s="353">
        <f t="shared" si="42"/>
        <v>6.3</v>
      </c>
      <c r="CK28" s="311">
        <v>7.3</v>
      </c>
      <c r="CL28" s="351">
        <v>5</v>
      </c>
      <c r="CM28" s="351"/>
      <c r="CN28" s="338">
        <f t="shared" si="43"/>
        <v>5</v>
      </c>
      <c r="CO28" s="311">
        <f t="shared" si="44"/>
        <v>6.2</v>
      </c>
      <c r="CP28" s="28" t="str">
        <f t="shared" si="45"/>
        <v>-</v>
      </c>
      <c r="CQ28" s="343">
        <f t="shared" si="46"/>
        <v>6.2</v>
      </c>
      <c r="CR28" s="348">
        <f t="shared" si="47"/>
        <v>6.2</v>
      </c>
      <c r="CS28" s="311">
        <v>8.8</v>
      </c>
      <c r="CT28" s="351">
        <v>3</v>
      </c>
      <c r="CU28" s="351"/>
      <c r="CV28" s="338">
        <f t="shared" si="48"/>
        <v>3</v>
      </c>
      <c r="CW28" s="311">
        <f t="shared" si="49"/>
        <v>5.9</v>
      </c>
      <c r="CX28" s="28" t="str">
        <f t="shared" si="50"/>
        <v>-</v>
      </c>
      <c r="CY28" s="343">
        <f t="shared" si="51"/>
        <v>5.9</v>
      </c>
      <c r="CZ28" s="348">
        <f t="shared" si="52"/>
        <v>5.9</v>
      </c>
      <c r="DA28" s="311">
        <v>6.6</v>
      </c>
      <c r="DB28" s="351">
        <v>6</v>
      </c>
      <c r="DC28" s="352"/>
      <c r="DD28" s="338">
        <f t="shared" si="53"/>
        <v>6</v>
      </c>
      <c r="DE28" s="311">
        <f t="shared" si="54"/>
        <v>6.3</v>
      </c>
      <c r="DF28" s="28" t="str">
        <f t="shared" si="55"/>
        <v>-</v>
      </c>
      <c r="DG28" s="343">
        <f t="shared" si="56"/>
        <v>6.3</v>
      </c>
      <c r="DH28" s="348">
        <f t="shared" si="57"/>
        <v>6.3</v>
      </c>
      <c r="DI28" s="311">
        <v>7</v>
      </c>
      <c r="DJ28" s="351">
        <v>4</v>
      </c>
      <c r="DK28" s="359"/>
      <c r="DL28" s="338">
        <f t="shared" si="58"/>
        <v>4</v>
      </c>
      <c r="DM28" s="311">
        <f t="shared" si="59"/>
        <v>5.5</v>
      </c>
      <c r="DN28" s="28" t="str">
        <f t="shared" si="60"/>
        <v>-</v>
      </c>
      <c r="DO28" s="343">
        <f t="shared" si="61"/>
        <v>5.5</v>
      </c>
      <c r="DP28" s="348">
        <f t="shared" si="62"/>
        <v>5.5</v>
      </c>
      <c r="DQ28" s="311">
        <v>7</v>
      </c>
      <c r="DR28" s="351">
        <v>7</v>
      </c>
      <c r="DS28" s="351"/>
      <c r="DT28" s="338">
        <f t="shared" si="63"/>
        <v>7</v>
      </c>
      <c r="DU28" s="311">
        <f t="shared" si="64"/>
        <v>7</v>
      </c>
      <c r="DV28" s="28" t="str">
        <f t="shared" si="65"/>
        <v>-</v>
      </c>
      <c r="DW28" s="343">
        <f t="shared" si="66"/>
        <v>7</v>
      </c>
      <c r="DX28" s="348">
        <f t="shared" si="67"/>
        <v>7</v>
      </c>
      <c r="DY28" s="311">
        <v>6.7</v>
      </c>
      <c r="DZ28" s="351">
        <v>5</v>
      </c>
      <c r="EA28" s="351"/>
      <c r="EB28" s="338">
        <f t="shared" si="68"/>
        <v>5</v>
      </c>
      <c r="EC28" s="311">
        <f t="shared" si="69"/>
        <v>5.9</v>
      </c>
      <c r="ED28" s="28" t="str">
        <f t="shared" si="70"/>
        <v>-</v>
      </c>
      <c r="EE28" s="343">
        <f>MAX(EC28:ED28)</f>
        <v>5.9</v>
      </c>
      <c r="EF28" s="350">
        <f t="shared" si="71"/>
        <v>5.9</v>
      </c>
      <c r="EG28" s="354">
        <f t="shared" si="72"/>
        <v>6.2</v>
      </c>
      <c r="EH28" s="354">
        <f t="shared" si="73"/>
        <v>6.2</v>
      </c>
      <c r="EI28" s="337" t="str">
        <f t="shared" si="74"/>
        <v>TBK</v>
      </c>
      <c r="EJ28" s="355">
        <f t="shared" si="75"/>
        <v>6.2</v>
      </c>
      <c r="EK28" s="337" t="str">
        <f t="shared" si="76"/>
        <v>TBK</v>
      </c>
      <c r="EL28" s="345">
        <v>8</v>
      </c>
      <c r="EM28" s="351">
        <v>6</v>
      </c>
      <c r="EN28" s="351"/>
      <c r="EO28" s="357">
        <f t="shared" si="77"/>
        <v>6</v>
      </c>
      <c r="EP28" s="345">
        <f t="shared" si="78"/>
        <v>7</v>
      </c>
      <c r="EQ28" s="147" t="str">
        <f t="shared" si="79"/>
        <v>-</v>
      </c>
      <c r="ER28" s="343">
        <f>MAX(EP28:EQ28)</f>
        <v>7</v>
      </c>
      <c r="ES28" s="350">
        <f t="shared" si="80"/>
        <v>7</v>
      </c>
      <c r="ET28" s="345">
        <v>5.5</v>
      </c>
      <c r="EU28" s="351">
        <v>5</v>
      </c>
      <c r="EV28" s="351"/>
      <c r="EW28" s="357">
        <f t="shared" si="81"/>
        <v>5</v>
      </c>
      <c r="EX28" s="345">
        <f t="shared" si="82"/>
        <v>5.3</v>
      </c>
      <c r="EY28" s="147" t="str">
        <f t="shared" si="83"/>
        <v>-</v>
      </c>
      <c r="EZ28" s="343">
        <f>MAX(EX28:EY28)</f>
        <v>5.3</v>
      </c>
      <c r="FA28" s="350">
        <f t="shared" si="84"/>
        <v>5.3</v>
      </c>
      <c r="FB28" s="345">
        <v>6.5</v>
      </c>
      <c r="FC28" s="351">
        <v>3</v>
      </c>
      <c r="FD28" s="351">
        <v>6</v>
      </c>
      <c r="FE28" s="357" t="str">
        <f t="shared" si="85"/>
        <v>3/6</v>
      </c>
      <c r="FF28" s="345">
        <f t="shared" si="86"/>
        <v>4.8</v>
      </c>
      <c r="FG28" s="147">
        <f t="shared" si="87"/>
        <v>6.3</v>
      </c>
      <c r="FH28" s="343">
        <f>MAX(FF28:FG28)</f>
        <v>6.3</v>
      </c>
      <c r="FI28" s="350" t="str">
        <f t="shared" si="88"/>
        <v>4.8/6.3</v>
      </c>
      <c r="FJ28" s="256">
        <v>5</v>
      </c>
      <c r="FK28" s="256"/>
      <c r="FL28" s="256">
        <f t="shared" si="89"/>
        <v>5</v>
      </c>
      <c r="FM28" s="445">
        <f t="shared" si="90"/>
        <v>5</v>
      </c>
      <c r="FN28" s="345">
        <v>7.33</v>
      </c>
      <c r="FO28" s="351">
        <v>4</v>
      </c>
      <c r="FP28" s="351"/>
      <c r="FQ28" s="357">
        <f t="shared" si="91"/>
        <v>4</v>
      </c>
      <c r="FR28" s="345">
        <f t="shared" si="92"/>
        <v>5.7</v>
      </c>
      <c r="FS28" s="147" t="str">
        <f t="shared" si="93"/>
        <v>-</v>
      </c>
      <c r="FT28" s="343">
        <f>MAX(FR28:FS28)</f>
        <v>5.7</v>
      </c>
      <c r="FU28" s="350">
        <f t="shared" si="94"/>
        <v>5.7</v>
      </c>
      <c r="FV28" s="256">
        <v>8</v>
      </c>
      <c r="FW28" s="256"/>
      <c r="FX28" s="256">
        <f t="shared" si="95"/>
        <v>8</v>
      </c>
      <c r="FY28" s="445">
        <f t="shared" si="96"/>
        <v>8</v>
      </c>
      <c r="FZ28" s="345">
        <v>6</v>
      </c>
      <c r="GA28" s="351">
        <v>5</v>
      </c>
      <c r="GB28" s="351"/>
      <c r="GC28" s="357">
        <f t="shared" si="97"/>
        <v>5</v>
      </c>
      <c r="GD28" s="345">
        <f t="shared" si="98"/>
        <v>5.5</v>
      </c>
      <c r="GE28" s="147" t="str">
        <f t="shared" si="99"/>
        <v>-</v>
      </c>
      <c r="GF28" s="343">
        <f>MAX(GD28:GE28)</f>
        <v>5.5</v>
      </c>
      <c r="GG28" s="350">
        <f t="shared" si="100"/>
        <v>5.5</v>
      </c>
      <c r="GH28" s="335">
        <f t="shared" si="101"/>
        <v>6</v>
      </c>
      <c r="GI28" s="335">
        <f t="shared" si="102"/>
        <v>6.1</v>
      </c>
      <c r="GJ28" s="337" t="str">
        <f t="shared" si="103"/>
        <v>TBK</v>
      </c>
      <c r="GK28" s="345">
        <v>7.5</v>
      </c>
      <c r="GL28" s="351">
        <v>9</v>
      </c>
      <c r="GM28" s="351"/>
      <c r="GN28" s="357">
        <f t="shared" si="104"/>
        <v>9</v>
      </c>
      <c r="GO28" s="345">
        <f t="shared" si="105"/>
        <v>8.3</v>
      </c>
      <c r="GP28" s="147" t="str">
        <f t="shared" si="106"/>
        <v>-</v>
      </c>
      <c r="GQ28" s="343">
        <f>MAX(GO28:GP28)</f>
        <v>8.3</v>
      </c>
      <c r="GR28" s="350">
        <f t="shared" si="107"/>
        <v>8.3</v>
      </c>
      <c r="GS28" s="345">
        <v>7</v>
      </c>
      <c r="GT28" s="351">
        <v>3</v>
      </c>
      <c r="GU28" s="351"/>
      <c r="GV28" s="357">
        <f t="shared" si="108"/>
        <v>3</v>
      </c>
      <c r="GW28" s="345">
        <f t="shared" si="109"/>
        <v>5</v>
      </c>
      <c r="GX28" s="147" t="str">
        <f t="shared" si="110"/>
        <v>-</v>
      </c>
      <c r="GY28" s="343">
        <f>MAX(GW28:GX28)</f>
        <v>5</v>
      </c>
      <c r="GZ28" s="350">
        <f t="shared" si="111"/>
        <v>5</v>
      </c>
      <c r="HA28" s="345">
        <v>6.5</v>
      </c>
      <c r="HB28" s="351">
        <v>9</v>
      </c>
      <c r="HC28" s="351"/>
      <c r="HD28" s="357">
        <f t="shared" si="112"/>
        <v>9</v>
      </c>
      <c r="HE28" s="345">
        <f t="shared" si="113"/>
        <v>7.8</v>
      </c>
      <c r="HF28" s="147" t="str">
        <f t="shared" si="114"/>
        <v>-</v>
      </c>
      <c r="HG28" s="343">
        <f>MAX(HE28:HF28)</f>
        <v>7.8</v>
      </c>
      <c r="HH28" s="350">
        <f t="shared" si="115"/>
        <v>7.8</v>
      </c>
      <c r="HI28" s="256">
        <v>8</v>
      </c>
      <c r="HJ28" s="256"/>
      <c r="HK28" s="256">
        <f t="shared" si="116"/>
        <v>8</v>
      </c>
      <c r="HL28" s="445">
        <f t="shared" si="117"/>
        <v>8</v>
      </c>
      <c r="HM28" s="256">
        <v>8</v>
      </c>
      <c r="HN28" s="256"/>
      <c r="HO28" s="256">
        <f t="shared" si="118"/>
        <v>8</v>
      </c>
      <c r="HP28" s="445">
        <f t="shared" si="119"/>
        <v>8</v>
      </c>
      <c r="HQ28" s="336">
        <f t="shared" si="120"/>
        <v>7.3</v>
      </c>
      <c r="HR28" s="336">
        <f t="shared" si="121"/>
        <v>7.3</v>
      </c>
      <c r="HS28" s="337" t="str">
        <f t="shared" si="122"/>
        <v>Khá</v>
      </c>
      <c r="HT28" s="443">
        <f t="shared" si="123"/>
        <v>6.7</v>
      </c>
      <c r="HU28" s="286" t="str">
        <f t="shared" si="124"/>
        <v>TBK</v>
      </c>
      <c r="HV28" s="444">
        <f t="shared" si="125"/>
        <v>6.4</v>
      </c>
      <c r="HW28" s="286" t="str">
        <f t="shared" si="126"/>
        <v>TBK</v>
      </c>
      <c r="HX28" s="625">
        <v>6.5</v>
      </c>
      <c r="HY28" s="625">
        <v>7</v>
      </c>
      <c r="HZ28" s="625">
        <v>8</v>
      </c>
      <c r="IA28" s="626">
        <f>ROUND(SUM(HX28:HZ28)/3,1)</f>
        <v>7.2</v>
      </c>
      <c r="IB28" s="649">
        <f t="shared" si="135"/>
        <v>6.8</v>
      </c>
      <c r="IC28" s="627" t="str">
        <f t="shared" si="136"/>
        <v>TBK</v>
      </c>
    </row>
    <row r="29" spans="1:237" s="17" customFormat="1" ht="15.75" customHeight="1">
      <c r="A29" s="564">
        <v>23</v>
      </c>
      <c r="B29" s="452">
        <v>33</v>
      </c>
      <c r="C29" s="456" t="s">
        <v>157</v>
      </c>
      <c r="D29" s="458" t="s">
        <v>35</v>
      </c>
      <c r="E29" s="459" t="s">
        <v>161</v>
      </c>
      <c r="F29" s="98" t="s">
        <v>66</v>
      </c>
      <c r="G29" s="99" t="s">
        <v>171</v>
      </c>
      <c r="H29" s="99" t="s">
        <v>127</v>
      </c>
      <c r="I29" s="52">
        <v>5</v>
      </c>
      <c r="J29" s="52"/>
      <c r="K29" s="310">
        <f>I29</f>
        <v>5</v>
      </c>
      <c r="L29" s="310">
        <v>5</v>
      </c>
      <c r="M29" s="310"/>
      <c r="N29" s="310">
        <f>L29</f>
        <v>5</v>
      </c>
      <c r="O29" s="338">
        <v>8</v>
      </c>
      <c r="P29" s="338"/>
      <c r="Q29" s="338">
        <f t="shared" si="0"/>
        <v>8</v>
      </c>
      <c r="R29" s="311">
        <f t="shared" si="1"/>
        <v>6</v>
      </c>
      <c r="S29" s="312" t="str">
        <f>IF(ISNUMBER(#REF!),#REF!,"-")</f>
        <v>-</v>
      </c>
      <c r="T29" s="339">
        <f t="shared" si="2"/>
        <v>6</v>
      </c>
      <c r="U29" s="348">
        <f>IF(R29&gt;=5,R29,IF(S29&gt;=5,R29&amp;"/"&amp;S29,R29&amp;"/"&amp;S29))</f>
        <v>6</v>
      </c>
      <c r="V29" s="341">
        <v>7.2</v>
      </c>
      <c r="W29" s="342">
        <v>6</v>
      </c>
      <c r="X29" s="342"/>
      <c r="Y29" s="338">
        <f t="shared" si="3"/>
        <v>6</v>
      </c>
      <c r="Z29" s="311">
        <f t="shared" si="4"/>
        <v>6.6</v>
      </c>
      <c r="AA29" s="28" t="str">
        <f t="shared" si="5"/>
        <v>-</v>
      </c>
      <c r="AB29" s="343">
        <f t="shared" si="6"/>
        <v>6.6</v>
      </c>
      <c r="AC29" s="344">
        <f t="shared" si="7"/>
        <v>6.6</v>
      </c>
      <c r="AD29" s="345"/>
      <c r="AE29" s="356"/>
      <c r="AF29" s="357"/>
      <c r="AG29" s="357" t="s">
        <v>209</v>
      </c>
      <c r="AH29" s="345">
        <v>6</v>
      </c>
      <c r="AI29" s="147" t="str">
        <f t="shared" si="10"/>
        <v>-</v>
      </c>
      <c r="AJ29" s="345">
        <f t="shared" si="11"/>
        <v>6</v>
      </c>
      <c r="AK29" s="362">
        <f t="shared" si="12"/>
        <v>6</v>
      </c>
      <c r="AL29" s="347">
        <v>6</v>
      </c>
      <c r="AM29" s="310">
        <v>3</v>
      </c>
      <c r="AN29" s="338">
        <v>5</v>
      </c>
      <c r="AO29" s="338" t="str">
        <f t="shared" si="13"/>
        <v>3/5</v>
      </c>
      <c r="AP29" s="311">
        <f t="shared" si="14"/>
        <v>4.5</v>
      </c>
      <c r="AQ29" s="28">
        <f t="shared" si="15"/>
        <v>5.5</v>
      </c>
      <c r="AR29" s="343">
        <f t="shared" si="16"/>
        <v>5.5</v>
      </c>
      <c r="AS29" s="344" t="str">
        <f t="shared" si="17"/>
        <v>4.5/5.5</v>
      </c>
      <c r="AT29" s="342">
        <v>7</v>
      </c>
      <c r="AU29" s="342">
        <v>6</v>
      </c>
      <c r="AV29" s="342"/>
      <c r="AW29" s="338">
        <f t="shared" si="18"/>
        <v>6</v>
      </c>
      <c r="AX29" s="311">
        <f t="shared" si="19"/>
        <v>6.5</v>
      </c>
      <c r="AY29" s="28" t="str">
        <f t="shared" si="20"/>
        <v>-</v>
      </c>
      <c r="AZ29" s="343">
        <f t="shared" si="21"/>
        <v>6.5</v>
      </c>
      <c r="BA29" s="344">
        <f t="shared" si="22"/>
        <v>6.5</v>
      </c>
      <c r="BB29" s="311">
        <v>6.5</v>
      </c>
      <c r="BC29" s="310">
        <v>4</v>
      </c>
      <c r="BD29" s="338"/>
      <c r="BE29" s="338">
        <f t="shared" si="137"/>
        <v>4</v>
      </c>
      <c r="BF29" s="311">
        <f t="shared" si="24"/>
        <v>5.3</v>
      </c>
      <c r="BG29" s="28" t="str">
        <f t="shared" si="138"/>
        <v>-</v>
      </c>
      <c r="BH29" s="343">
        <f t="shared" si="26"/>
        <v>5.3</v>
      </c>
      <c r="BI29" s="344">
        <f t="shared" si="139"/>
        <v>5.3</v>
      </c>
      <c r="BJ29" s="311">
        <v>6</v>
      </c>
      <c r="BK29" s="310">
        <v>5</v>
      </c>
      <c r="BL29" s="358"/>
      <c r="BM29" s="338">
        <f aca="true" t="shared" si="140" ref="BM29:BM48">IF(BN29&gt;=5,BK29,IF(BO29&gt;=5,BK29&amp;"/"&amp;BL29,BK29&amp;"/"&amp;BL29))</f>
        <v>5</v>
      </c>
      <c r="BN29" s="311">
        <f t="shared" si="28"/>
        <v>5.5</v>
      </c>
      <c r="BO29" s="28" t="str">
        <f t="shared" si="29"/>
        <v>-</v>
      </c>
      <c r="BP29" s="343">
        <f aca="true" t="shared" si="141" ref="BP29:BP48">MAX(BN29:BO29)</f>
        <v>5.5</v>
      </c>
      <c r="BQ29" s="353">
        <f aca="true" t="shared" si="142" ref="BQ29:BQ48">IF(BN29&gt;=5,BN29,IF(BO29&gt;=5,BN29&amp;"/"&amp;BO29,BN29&amp;"/"&amp;BO29))</f>
        <v>5.5</v>
      </c>
      <c r="BR29" s="466">
        <f t="shared" si="30"/>
        <v>5.9</v>
      </c>
      <c r="BS29" s="467">
        <f t="shared" si="31"/>
        <v>6</v>
      </c>
      <c r="BT29" s="337" t="str">
        <f t="shared" si="32"/>
        <v>TBK</v>
      </c>
      <c r="BU29" s="311">
        <v>7</v>
      </c>
      <c r="BV29" s="310">
        <v>7</v>
      </c>
      <c r="BW29" s="270"/>
      <c r="BX29" s="338">
        <f t="shared" si="33"/>
        <v>7</v>
      </c>
      <c r="BY29" s="311">
        <f t="shared" si="34"/>
        <v>7</v>
      </c>
      <c r="BZ29" s="28" t="str">
        <f t="shared" si="35"/>
        <v>-</v>
      </c>
      <c r="CA29" s="343">
        <f t="shared" si="36"/>
        <v>7</v>
      </c>
      <c r="CB29" s="348">
        <f t="shared" si="37"/>
        <v>7</v>
      </c>
      <c r="CC29" s="311">
        <v>8</v>
      </c>
      <c r="CD29" s="351">
        <v>3</v>
      </c>
      <c r="CE29" s="351"/>
      <c r="CF29" s="338">
        <f t="shared" si="38"/>
        <v>3</v>
      </c>
      <c r="CG29" s="311">
        <f t="shared" si="39"/>
        <v>5.5</v>
      </c>
      <c r="CH29" s="28" t="str">
        <f t="shared" si="40"/>
        <v>-</v>
      </c>
      <c r="CI29" s="343">
        <f t="shared" si="41"/>
        <v>5.5</v>
      </c>
      <c r="CJ29" s="353">
        <f t="shared" si="42"/>
        <v>5.5</v>
      </c>
      <c r="CK29" s="311">
        <v>7</v>
      </c>
      <c r="CL29" s="351">
        <v>5</v>
      </c>
      <c r="CM29" s="351"/>
      <c r="CN29" s="338">
        <f t="shared" si="43"/>
        <v>5</v>
      </c>
      <c r="CO29" s="311">
        <f t="shared" si="44"/>
        <v>6</v>
      </c>
      <c r="CP29" s="28" t="str">
        <f t="shared" si="45"/>
        <v>-</v>
      </c>
      <c r="CQ29" s="343">
        <f t="shared" si="46"/>
        <v>6</v>
      </c>
      <c r="CR29" s="348">
        <f t="shared" si="47"/>
        <v>6</v>
      </c>
      <c r="CS29" s="311">
        <v>6</v>
      </c>
      <c r="CT29" s="351">
        <v>5</v>
      </c>
      <c r="CU29" s="351"/>
      <c r="CV29" s="338">
        <f t="shared" si="48"/>
        <v>5</v>
      </c>
      <c r="CW29" s="311">
        <f t="shared" si="49"/>
        <v>5.5</v>
      </c>
      <c r="CX29" s="28" t="str">
        <f t="shared" si="50"/>
        <v>-</v>
      </c>
      <c r="CY29" s="343">
        <f t="shared" si="51"/>
        <v>5.5</v>
      </c>
      <c r="CZ29" s="348">
        <f t="shared" si="52"/>
        <v>5.5</v>
      </c>
      <c r="DA29" s="311">
        <v>6.3</v>
      </c>
      <c r="DB29" s="351">
        <v>9</v>
      </c>
      <c r="DC29" s="351"/>
      <c r="DD29" s="338">
        <f t="shared" si="53"/>
        <v>9</v>
      </c>
      <c r="DE29" s="311">
        <f t="shared" si="54"/>
        <v>7.7</v>
      </c>
      <c r="DF29" s="28" t="str">
        <f t="shared" si="55"/>
        <v>-</v>
      </c>
      <c r="DG29" s="343">
        <f t="shared" si="56"/>
        <v>7.7</v>
      </c>
      <c r="DH29" s="348">
        <f t="shared" si="57"/>
        <v>7.7</v>
      </c>
      <c r="DI29" s="311">
        <v>7</v>
      </c>
      <c r="DJ29" s="351">
        <v>6</v>
      </c>
      <c r="DK29" s="359"/>
      <c r="DL29" s="338">
        <f t="shared" si="58"/>
        <v>6</v>
      </c>
      <c r="DM29" s="311">
        <f t="shared" si="59"/>
        <v>6.5</v>
      </c>
      <c r="DN29" s="28" t="str">
        <f t="shared" si="60"/>
        <v>-</v>
      </c>
      <c r="DO29" s="343">
        <f t="shared" si="61"/>
        <v>6.5</v>
      </c>
      <c r="DP29" s="348">
        <f t="shared" si="62"/>
        <v>6.5</v>
      </c>
      <c r="DQ29" s="311">
        <v>7.5</v>
      </c>
      <c r="DR29" s="351">
        <v>8</v>
      </c>
      <c r="DS29" s="351"/>
      <c r="DT29" s="338">
        <f t="shared" si="63"/>
        <v>8</v>
      </c>
      <c r="DU29" s="311">
        <f t="shared" si="64"/>
        <v>7.8</v>
      </c>
      <c r="DV29" s="28" t="str">
        <f t="shared" si="65"/>
        <v>-</v>
      </c>
      <c r="DW29" s="343">
        <f t="shared" si="66"/>
        <v>7.8</v>
      </c>
      <c r="DX29" s="348">
        <f t="shared" si="67"/>
        <v>7.8</v>
      </c>
      <c r="DY29" s="311">
        <v>5.3</v>
      </c>
      <c r="DZ29" s="351">
        <v>3</v>
      </c>
      <c r="EA29" s="351">
        <v>6</v>
      </c>
      <c r="EB29" s="338" t="str">
        <f t="shared" si="68"/>
        <v>3/6</v>
      </c>
      <c r="EC29" s="311">
        <f t="shared" si="69"/>
        <v>4.2</v>
      </c>
      <c r="ED29" s="28">
        <f t="shared" si="70"/>
        <v>5.7</v>
      </c>
      <c r="EE29" s="343">
        <f>MAX(EC29:ED29)</f>
        <v>5.7</v>
      </c>
      <c r="EF29" s="350" t="str">
        <f t="shared" si="71"/>
        <v>4.2/5.7</v>
      </c>
      <c r="EG29" s="354">
        <f t="shared" si="72"/>
        <v>6.1</v>
      </c>
      <c r="EH29" s="354">
        <f t="shared" si="73"/>
        <v>6.4</v>
      </c>
      <c r="EI29" s="337" t="str">
        <f t="shared" si="74"/>
        <v>TBK</v>
      </c>
      <c r="EJ29" s="355">
        <f t="shared" si="75"/>
        <v>6.2</v>
      </c>
      <c r="EK29" s="337" t="str">
        <f t="shared" si="76"/>
        <v>TBK</v>
      </c>
      <c r="EL29" s="345">
        <v>4</v>
      </c>
      <c r="EM29" s="351">
        <v>6</v>
      </c>
      <c r="EN29" s="351"/>
      <c r="EO29" s="357">
        <f t="shared" si="77"/>
        <v>6</v>
      </c>
      <c r="EP29" s="345">
        <f t="shared" si="78"/>
        <v>5</v>
      </c>
      <c r="EQ29" s="147" t="str">
        <f t="shared" si="79"/>
        <v>-</v>
      </c>
      <c r="ER29" s="343">
        <f>MAX(EP29:EQ29)</f>
        <v>5</v>
      </c>
      <c r="ES29" s="350">
        <f t="shared" si="80"/>
        <v>5</v>
      </c>
      <c r="ET29" s="345">
        <v>6</v>
      </c>
      <c r="EU29" s="351">
        <v>4</v>
      </c>
      <c r="EV29" s="351"/>
      <c r="EW29" s="357">
        <f t="shared" si="81"/>
        <v>4</v>
      </c>
      <c r="EX29" s="345">
        <f t="shared" si="82"/>
        <v>5</v>
      </c>
      <c r="EY29" s="147" t="str">
        <f t="shared" si="83"/>
        <v>-</v>
      </c>
      <c r="EZ29" s="343">
        <f>MAX(EX29:EY29)</f>
        <v>5</v>
      </c>
      <c r="FA29" s="350">
        <f t="shared" si="84"/>
        <v>5</v>
      </c>
      <c r="FB29" s="345">
        <v>6.5</v>
      </c>
      <c r="FC29" s="351">
        <v>5</v>
      </c>
      <c r="FD29" s="351"/>
      <c r="FE29" s="357">
        <f t="shared" si="85"/>
        <v>5</v>
      </c>
      <c r="FF29" s="345">
        <f t="shared" si="86"/>
        <v>5.8</v>
      </c>
      <c r="FG29" s="147" t="str">
        <f t="shared" si="87"/>
        <v>-</v>
      </c>
      <c r="FH29" s="343">
        <f>MAX(FF29:FG29)</f>
        <v>5.8</v>
      </c>
      <c r="FI29" s="350">
        <f t="shared" si="88"/>
        <v>5.8</v>
      </c>
      <c r="FJ29" s="256">
        <v>5</v>
      </c>
      <c r="FK29" s="256"/>
      <c r="FL29" s="256">
        <f t="shared" si="89"/>
        <v>5</v>
      </c>
      <c r="FM29" s="445">
        <f t="shared" si="90"/>
        <v>5</v>
      </c>
      <c r="FN29" s="345">
        <v>6.67</v>
      </c>
      <c r="FO29" s="351">
        <v>3</v>
      </c>
      <c r="FP29" s="351">
        <v>4</v>
      </c>
      <c r="FQ29" s="357" t="str">
        <f t="shared" si="91"/>
        <v>3/4</v>
      </c>
      <c r="FR29" s="345">
        <f t="shared" si="92"/>
        <v>4.8</v>
      </c>
      <c r="FS29" s="147">
        <f t="shared" si="93"/>
        <v>5.3</v>
      </c>
      <c r="FT29" s="343">
        <f>MAX(FR29:FS29)</f>
        <v>5.3</v>
      </c>
      <c r="FU29" s="350" t="str">
        <f t="shared" si="94"/>
        <v>4.8/5.3</v>
      </c>
      <c r="FV29" s="256">
        <v>8</v>
      </c>
      <c r="FW29" s="256"/>
      <c r="FX29" s="256">
        <f t="shared" si="95"/>
        <v>8</v>
      </c>
      <c r="FY29" s="445">
        <f t="shared" si="96"/>
        <v>8</v>
      </c>
      <c r="FZ29" s="345">
        <v>4</v>
      </c>
      <c r="GA29" s="351">
        <v>7</v>
      </c>
      <c r="GB29" s="351"/>
      <c r="GC29" s="357">
        <f t="shared" si="97"/>
        <v>7</v>
      </c>
      <c r="GD29" s="345">
        <f t="shared" si="98"/>
        <v>5.5</v>
      </c>
      <c r="GE29" s="147" t="str">
        <f t="shared" si="99"/>
        <v>-</v>
      </c>
      <c r="GF29" s="343">
        <f>MAX(GD29:GE29)</f>
        <v>5.5</v>
      </c>
      <c r="GG29" s="350">
        <f t="shared" si="100"/>
        <v>5.5</v>
      </c>
      <c r="GH29" s="335">
        <f>ROUND((EP29*$ER$4+EX29*$EZ$4+FF29*$FH$4+FJ29*$FL$4+FR29*$FT$4+FV29*$FX$4+GD29*$GF$4)/$GI$4,1)</f>
        <v>5.6</v>
      </c>
      <c r="GI29" s="335">
        <f>ROUND((ER29*$ER$4+EZ29*$EZ$4+FH29*$FH$4+FL29*$FL$4+FT29*$FT$4+FX29*$FX$4+GF29*$GF$4)/$GI$4,1)</f>
        <v>5.8</v>
      </c>
      <c r="GJ29" s="337" t="str">
        <f t="shared" si="103"/>
        <v>TB</v>
      </c>
      <c r="GK29" s="345">
        <v>7</v>
      </c>
      <c r="GL29" s="351">
        <v>6</v>
      </c>
      <c r="GM29" s="351"/>
      <c r="GN29" s="357">
        <f t="shared" si="104"/>
        <v>6</v>
      </c>
      <c r="GO29" s="345">
        <f t="shared" si="105"/>
        <v>6.5</v>
      </c>
      <c r="GP29" s="147" t="str">
        <f t="shared" si="106"/>
        <v>-</v>
      </c>
      <c r="GQ29" s="343">
        <f>MAX(GO29:GP29)</f>
        <v>6.5</v>
      </c>
      <c r="GR29" s="350">
        <f t="shared" si="107"/>
        <v>6.5</v>
      </c>
      <c r="GS29" s="345">
        <v>5.6</v>
      </c>
      <c r="GT29" s="351">
        <v>5</v>
      </c>
      <c r="GU29" s="351"/>
      <c r="GV29" s="357">
        <f t="shared" si="108"/>
        <v>5</v>
      </c>
      <c r="GW29" s="345">
        <f t="shared" si="109"/>
        <v>5.3</v>
      </c>
      <c r="GX29" s="147" t="str">
        <f t="shared" si="110"/>
        <v>-</v>
      </c>
      <c r="GY29" s="343">
        <f>MAX(GW29:GX29)</f>
        <v>5.3</v>
      </c>
      <c r="GZ29" s="350">
        <f t="shared" si="111"/>
        <v>5.3</v>
      </c>
      <c r="HA29" s="345">
        <v>5</v>
      </c>
      <c r="HB29" s="351">
        <v>0</v>
      </c>
      <c r="HC29" s="351">
        <v>8</v>
      </c>
      <c r="HD29" s="357" t="str">
        <f t="shared" si="112"/>
        <v>0/8</v>
      </c>
      <c r="HE29" s="345">
        <f t="shared" si="113"/>
        <v>2.5</v>
      </c>
      <c r="HF29" s="147">
        <f t="shared" si="114"/>
        <v>6.5</v>
      </c>
      <c r="HG29" s="343">
        <f>MAX(HE29:HF29)</f>
        <v>6.5</v>
      </c>
      <c r="HH29" s="350" t="str">
        <f t="shared" si="115"/>
        <v>2.5/6.5</v>
      </c>
      <c r="HI29" s="256">
        <v>8</v>
      </c>
      <c r="HJ29" s="256"/>
      <c r="HK29" s="256">
        <f t="shared" si="116"/>
        <v>8</v>
      </c>
      <c r="HL29" s="445">
        <f t="shared" si="117"/>
        <v>8</v>
      </c>
      <c r="HM29" s="256">
        <v>6</v>
      </c>
      <c r="HN29" s="256"/>
      <c r="HO29" s="256">
        <f t="shared" si="118"/>
        <v>6</v>
      </c>
      <c r="HP29" s="445">
        <f t="shared" si="119"/>
        <v>6</v>
      </c>
      <c r="HQ29" s="336">
        <f t="shared" si="120"/>
        <v>5.9</v>
      </c>
      <c r="HR29" s="336">
        <f t="shared" si="121"/>
        <v>6.2</v>
      </c>
      <c r="HS29" s="337" t="str">
        <f t="shared" si="122"/>
        <v>TBK</v>
      </c>
      <c r="HT29" s="443">
        <f t="shared" si="123"/>
        <v>6</v>
      </c>
      <c r="HU29" s="286" t="str">
        <f t="shared" si="124"/>
        <v>TBK</v>
      </c>
      <c r="HV29" s="444">
        <f t="shared" si="125"/>
        <v>6.1</v>
      </c>
      <c r="HW29" s="286" t="str">
        <f t="shared" si="126"/>
        <v>TBK</v>
      </c>
      <c r="HX29" s="625">
        <v>7</v>
      </c>
      <c r="HY29" s="625">
        <v>5</v>
      </c>
      <c r="HZ29" s="625">
        <v>6</v>
      </c>
      <c r="IA29" s="626">
        <f>ROUND(SUM(HX29:HZ29)/3,1)</f>
        <v>6</v>
      </c>
      <c r="IB29" s="649">
        <f t="shared" si="135"/>
        <v>6.1</v>
      </c>
      <c r="IC29" s="627" t="str">
        <f t="shared" si="136"/>
        <v>TBK</v>
      </c>
    </row>
    <row r="30" spans="1:237" s="17" customFormat="1" ht="15.75" customHeight="1">
      <c r="A30" s="564">
        <v>24</v>
      </c>
      <c r="B30" s="452">
        <v>34</v>
      </c>
      <c r="C30" s="456" t="s">
        <v>158</v>
      </c>
      <c r="D30" s="458" t="s">
        <v>385</v>
      </c>
      <c r="E30" s="459" t="s">
        <v>386</v>
      </c>
      <c r="F30" s="98" t="s">
        <v>66</v>
      </c>
      <c r="G30" s="99" t="s">
        <v>172</v>
      </c>
      <c r="H30" s="99" t="s">
        <v>176</v>
      </c>
      <c r="I30" s="52">
        <v>4</v>
      </c>
      <c r="J30" s="52">
        <v>6</v>
      </c>
      <c r="K30" s="308" t="s">
        <v>228</v>
      </c>
      <c r="L30" s="310">
        <v>5</v>
      </c>
      <c r="M30" s="310"/>
      <c r="N30" s="310">
        <f>L30</f>
        <v>5</v>
      </c>
      <c r="O30" s="338">
        <v>8</v>
      </c>
      <c r="P30" s="338"/>
      <c r="Q30" s="338">
        <f t="shared" si="0"/>
        <v>8</v>
      </c>
      <c r="R30" s="311">
        <f t="shared" si="1"/>
        <v>5.7</v>
      </c>
      <c r="S30" s="312">
        <v>6.3</v>
      </c>
      <c r="T30" s="339">
        <f t="shared" si="2"/>
        <v>6.3</v>
      </c>
      <c r="U30" s="340" t="s">
        <v>235</v>
      </c>
      <c r="V30" s="341">
        <v>7.2</v>
      </c>
      <c r="W30" s="342">
        <v>5</v>
      </c>
      <c r="X30" s="342"/>
      <c r="Y30" s="338">
        <f t="shared" si="3"/>
        <v>5</v>
      </c>
      <c r="Z30" s="311">
        <f t="shared" si="4"/>
        <v>6.1</v>
      </c>
      <c r="AA30" s="28" t="str">
        <f t="shared" si="5"/>
        <v>-</v>
      </c>
      <c r="AB30" s="343">
        <f t="shared" si="6"/>
        <v>6.1</v>
      </c>
      <c r="AC30" s="344">
        <f t="shared" si="7"/>
        <v>6.1</v>
      </c>
      <c r="AD30" s="311">
        <v>6</v>
      </c>
      <c r="AE30" s="310">
        <v>5</v>
      </c>
      <c r="AF30" s="338"/>
      <c r="AG30" s="338">
        <f>IF(AH30&gt;=5,AE30,IF(AI30&gt;=5,AE30&amp;"/"&amp;AF30,AE30&amp;"/"&amp;AF30))</f>
        <v>5</v>
      </c>
      <c r="AH30" s="311">
        <f>ROUND((AD30+AE30)/2,1)</f>
        <v>5.5</v>
      </c>
      <c r="AI30" s="28" t="str">
        <f t="shared" si="10"/>
        <v>-</v>
      </c>
      <c r="AJ30" s="345">
        <f t="shared" si="11"/>
        <v>5.5</v>
      </c>
      <c r="AK30" s="346">
        <f t="shared" si="12"/>
        <v>5.5</v>
      </c>
      <c r="AL30" s="347">
        <v>5.5</v>
      </c>
      <c r="AM30" s="310">
        <v>5</v>
      </c>
      <c r="AN30" s="338"/>
      <c r="AO30" s="338">
        <f t="shared" si="13"/>
        <v>5</v>
      </c>
      <c r="AP30" s="311">
        <f t="shared" si="14"/>
        <v>5.3</v>
      </c>
      <c r="AQ30" s="28" t="str">
        <f t="shared" si="15"/>
        <v>-</v>
      </c>
      <c r="AR30" s="343">
        <f t="shared" si="16"/>
        <v>5.3</v>
      </c>
      <c r="AS30" s="344">
        <f t="shared" si="17"/>
        <v>5.3</v>
      </c>
      <c r="AT30" s="342">
        <v>8</v>
      </c>
      <c r="AU30" s="342">
        <v>6</v>
      </c>
      <c r="AV30" s="342"/>
      <c r="AW30" s="338">
        <f t="shared" si="18"/>
        <v>6</v>
      </c>
      <c r="AX30" s="311">
        <f t="shared" si="19"/>
        <v>7</v>
      </c>
      <c r="AY30" s="28" t="str">
        <f t="shared" si="20"/>
        <v>-</v>
      </c>
      <c r="AZ30" s="343">
        <f t="shared" si="21"/>
        <v>7</v>
      </c>
      <c r="BA30" s="348">
        <f t="shared" si="22"/>
        <v>7</v>
      </c>
      <c r="BB30" s="311">
        <v>5.5</v>
      </c>
      <c r="BC30" s="310">
        <v>5</v>
      </c>
      <c r="BD30" s="338"/>
      <c r="BE30" s="338">
        <f t="shared" si="137"/>
        <v>5</v>
      </c>
      <c r="BF30" s="311">
        <f t="shared" si="24"/>
        <v>5.3</v>
      </c>
      <c r="BG30" s="28" t="str">
        <f t="shared" si="138"/>
        <v>-</v>
      </c>
      <c r="BH30" s="343">
        <f t="shared" si="26"/>
        <v>5.3</v>
      </c>
      <c r="BI30" s="344">
        <f t="shared" si="139"/>
        <v>5.3</v>
      </c>
      <c r="BJ30" s="311">
        <v>7</v>
      </c>
      <c r="BK30" s="310">
        <v>5</v>
      </c>
      <c r="BL30" s="358"/>
      <c r="BM30" s="338">
        <f t="shared" si="140"/>
        <v>5</v>
      </c>
      <c r="BN30" s="311">
        <f t="shared" si="28"/>
        <v>6</v>
      </c>
      <c r="BO30" s="28" t="str">
        <f t="shared" si="29"/>
        <v>-</v>
      </c>
      <c r="BP30" s="343">
        <f t="shared" si="141"/>
        <v>6</v>
      </c>
      <c r="BQ30" s="350">
        <f t="shared" si="142"/>
        <v>6</v>
      </c>
      <c r="BR30" s="466">
        <f t="shared" si="30"/>
        <v>5.9</v>
      </c>
      <c r="BS30" s="467">
        <f t="shared" si="31"/>
        <v>5.9</v>
      </c>
      <c r="BT30" s="337" t="str">
        <f t="shared" si="32"/>
        <v>TB</v>
      </c>
      <c r="BU30" s="311">
        <v>5.6</v>
      </c>
      <c r="BV30" s="310">
        <v>9</v>
      </c>
      <c r="BW30" s="270"/>
      <c r="BX30" s="338">
        <f t="shared" si="33"/>
        <v>9</v>
      </c>
      <c r="BY30" s="311">
        <f t="shared" si="34"/>
        <v>7.3</v>
      </c>
      <c r="BZ30" s="28" t="str">
        <f t="shared" si="35"/>
        <v>-</v>
      </c>
      <c r="CA30" s="343">
        <f t="shared" si="36"/>
        <v>7.3</v>
      </c>
      <c r="CB30" s="344">
        <f t="shared" si="37"/>
        <v>7.3</v>
      </c>
      <c r="CC30" s="311">
        <v>7.5</v>
      </c>
      <c r="CD30" s="351">
        <v>5</v>
      </c>
      <c r="CE30" s="351"/>
      <c r="CF30" s="338">
        <f t="shared" si="38"/>
        <v>5</v>
      </c>
      <c r="CG30" s="311">
        <f t="shared" si="39"/>
        <v>6.3</v>
      </c>
      <c r="CH30" s="28" t="str">
        <f t="shared" si="40"/>
        <v>-</v>
      </c>
      <c r="CI30" s="343">
        <f t="shared" si="41"/>
        <v>6.3</v>
      </c>
      <c r="CJ30" s="353">
        <f t="shared" si="42"/>
        <v>6.3</v>
      </c>
      <c r="CK30" s="311">
        <v>7.3</v>
      </c>
      <c r="CL30" s="351">
        <v>6</v>
      </c>
      <c r="CM30" s="351"/>
      <c r="CN30" s="338">
        <f t="shared" si="43"/>
        <v>6</v>
      </c>
      <c r="CO30" s="311">
        <f t="shared" si="44"/>
        <v>6.7</v>
      </c>
      <c r="CP30" s="28" t="str">
        <f t="shared" si="45"/>
        <v>-</v>
      </c>
      <c r="CQ30" s="343">
        <f t="shared" si="46"/>
        <v>6.7</v>
      </c>
      <c r="CR30" s="348">
        <f t="shared" si="47"/>
        <v>6.7</v>
      </c>
      <c r="CS30" s="311">
        <v>7.8</v>
      </c>
      <c r="CT30" s="351">
        <v>5</v>
      </c>
      <c r="CU30" s="351"/>
      <c r="CV30" s="338">
        <f t="shared" si="48"/>
        <v>5</v>
      </c>
      <c r="CW30" s="311">
        <f t="shared" si="49"/>
        <v>6.4</v>
      </c>
      <c r="CX30" s="28" t="str">
        <f t="shared" si="50"/>
        <v>-</v>
      </c>
      <c r="CY30" s="343">
        <f t="shared" si="51"/>
        <v>6.4</v>
      </c>
      <c r="CZ30" s="348">
        <f t="shared" si="52"/>
        <v>6.4</v>
      </c>
      <c r="DA30" s="311">
        <v>6.6</v>
      </c>
      <c r="DB30" s="351">
        <v>9</v>
      </c>
      <c r="DC30" s="352"/>
      <c r="DD30" s="338">
        <f t="shared" si="53"/>
        <v>9</v>
      </c>
      <c r="DE30" s="311">
        <f t="shared" si="54"/>
        <v>7.8</v>
      </c>
      <c r="DF30" s="28" t="str">
        <f t="shared" si="55"/>
        <v>-</v>
      </c>
      <c r="DG30" s="343">
        <f t="shared" si="56"/>
        <v>7.8</v>
      </c>
      <c r="DH30" s="348">
        <f t="shared" si="57"/>
        <v>7.8</v>
      </c>
      <c r="DI30" s="311">
        <v>6.5</v>
      </c>
      <c r="DJ30" s="351">
        <v>2</v>
      </c>
      <c r="DK30" s="359">
        <v>6</v>
      </c>
      <c r="DL30" s="338" t="str">
        <f t="shared" si="58"/>
        <v>2/6</v>
      </c>
      <c r="DM30" s="311">
        <f t="shared" si="59"/>
        <v>4.3</v>
      </c>
      <c r="DN30" s="28">
        <f t="shared" si="60"/>
        <v>6.3</v>
      </c>
      <c r="DO30" s="343">
        <f t="shared" si="61"/>
        <v>6.3</v>
      </c>
      <c r="DP30" s="364" t="str">
        <f t="shared" si="62"/>
        <v>4.3/6.3</v>
      </c>
      <c r="DQ30" s="311">
        <v>6.5</v>
      </c>
      <c r="DR30" s="351">
        <v>5</v>
      </c>
      <c r="DS30" s="351"/>
      <c r="DT30" s="338">
        <f t="shared" si="63"/>
        <v>5</v>
      </c>
      <c r="DU30" s="311">
        <f t="shared" si="64"/>
        <v>5.8</v>
      </c>
      <c r="DV30" s="28" t="str">
        <f t="shared" si="65"/>
        <v>-</v>
      </c>
      <c r="DW30" s="343">
        <f t="shared" si="66"/>
        <v>5.8</v>
      </c>
      <c r="DX30" s="348">
        <f t="shared" si="67"/>
        <v>5.8</v>
      </c>
      <c r="DY30" s="311">
        <v>4.3</v>
      </c>
      <c r="DZ30" s="351">
        <v>5</v>
      </c>
      <c r="EA30" s="351">
        <v>5</v>
      </c>
      <c r="EB30" s="338" t="str">
        <f t="shared" si="68"/>
        <v>5/5</v>
      </c>
      <c r="EC30" s="311">
        <f t="shared" si="69"/>
        <v>4.7</v>
      </c>
      <c r="ED30" s="28">
        <f t="shared" si="70"/>
        <v>4.7</v>
      </c>
      <c r="EE30" s="343">
        <v>7.5</v>
      </c>
      <c r="EF30" s="262" t="s">
        <v>419</v>
      </c>
      <c r="EG30" s="354">
        <f t="shared" si="72"/>
        <v>6.2</v>
      </c>
      <c r="EH30" s="354">
        <f t="shared" si="73"/>
        <v>6.9</v>
      </c>
      <c r="EI30" s="337" t="str">
        <f t="shared" si="74"/>
        <v>TBK</v>
      </c>
      <c r="EJ30" s="355">
        <f t="shared" si="75"/>
        <v>6.5</v>
      </c>
      <c r="EK30" s="337" t="str">
        <f t="shared" si="76"/>
        <v>TBK</v>
      </c>
      <c r="EL30" s="345">
        <v>7</v>
      </c>
      <c r="EM30" s="351">
        <v>3</v>
      </c>
      <c r="EN30" s="351"/>
      <c r="EO30" s="357">
        <f t="shared" si="77"/>
        <v>3</v>
      </c>
      <c r="EP30" s="345">
        <f t="shared" si="78"/>
        <v>5</v>
      </c>
      <c r="EQ30" s="147" t="str">
        <f t="shared" si="79"/>
        <v>-</v>
      </c>
      <c r="ER30" s="343">
        <f>MAX(EP30:EQ30)</f>
        <v>5</v>
      </c>
      <c r="ES30" s="350">
        <f t="shared" si="80"/>
        <v>5</v>
      </c>
      <c r="ET30" s="345">
        <v>7</v>
      </c>
      <c r="EU30" s="351">
        <v>4</v>
      </c>
      <c r="EV30" s="351"/>
      <c r="EW30" s="357">
        <f t="shared" si="81"/>
        <v>4</v>
      </c>
      <c r="EX30" s="345">
        <f t="shared" si="82"/>
        <v>5.5</v>
      </c>
      <c r="EY30" s="147" t="str">
        <f t="shared" si="83"/>
        <v>-</v>
      </c>
      <c r="EZ30" s="343">
        <f>MAX(EX30:EY30)</f>
        <v>5.5</v>
      </c>
      <c r="FA30" s="350">
        <f t="shared" si="84"/>
        <v>5.5</v>
      </c>
      <c r="FB30" s="345">
        <v>7</v>
      </c>
      <c r="FC30" s="351">
        <v>3</v>
      </c>
      <c r="FD30" s="351"/>
      <c r="FE30" s="357">
        <f t="shared" si="85"/>
        <v>3</v>
      </c>
      <c r="FF30" s="345">
        <f t="shared" si="86"/>
        <v>5</v>
      </c>
      <c r="FG30" s="147" t="str">
        <f t="shared" si="87"/>
        <v>-</v>
      </c>
      <c r="FH30" s="343">
        <f>MAX(FF30:FG30)</f>
        <v>5</v>
      </c>
      <c r="FI30" s="350">
        <f t="shared" si="88"/>
        <v>5</v>
      </c>
      <c r="FJ30" s="256">
        <v>8</v>
      </c>
      <c r="FK30" s="256"/>
      <c r="FL30" s="256">
        <f t="shared" si="89"/>
        <v>8</v>
      </c>
      <c r="FM30" s="445">
        <f t="shared" si="90"/>
        <v>8</v>
      </c>
      <c r="FN30" s="345">
        <v>7.33</v>
      </c>
      <c r="FO30" s="351">
        <v>6</v>
      </c>
      <c r="FP30" s="351"/>
      <c r="FQ30" s="357">
        <f t="shared" si="91"/>
        <v>6</v>
      </c>
      <c r="FR30" s="345">
        <f t="shared" si="92"/>
        <v>6.7</v>
      </c>
      <c r="FS30" s="147" t="str">
        <f t="shared" si="93"/>
        <v>-</v>
      </c>
      <c r="FT30" s="343">
        <f>MAX(FR30:FS30)</f>
        <v>6.7</v>
      </c>
      <c r="FU30" s="350">
        <f t="shared" si="94"/>
        <v>6.7</v>
      </c>
      <c r="FV30" s="256">
        <v>9</v>
      </c>
      <c r="FW30" s="256"/>
      <c r="FX30" s="256">
        <f t="shared" si="95"/>
        <v>9</v>
      </c>
      <c r="FY30" s="445">
        <f t="shared" si="96"/>
        <v>9</v>
      </c>
      <c r="FZ30" s="345">
        <v>6</v>
      </c>
      <c r="GA30" s="351">
        <v>7</v>
      </c>
      <c r="GB30" s="351"/>
      <c r="GC30" s="357">
        <f t="shared" si="97"/>
        <v>7</v>
      </c>
      <c r="GD30" s="345">
        <f t="shared" si="98"/>
        <v>6.5</v>
      </c>
      <c r="GE30" s="147" t="str">
        <f t="shared" si="99"/>
        <v>-</v>
      </c>
      <c r="GF30" s="343">
        <f>MAX(GD30:GE30)</f>
        <v>6.5</v>
      </c>
      <c r="GG30" s="350">
        <f t="shared" si="100"/>
        <v>6.5</v>
      </c>
      <c r="GH30" s="335">
        <f>ROUND((EP30*$ER$4+EX30*$EZ$4+FF30*$FH$4+FJ30*$FL$4+FR30*$FT$4+FV30*$FX$4+GD30*$GF$4)/$GI$4,1)</f>
        <v>6.9</v>
      </c>
      <c r="GI30" s="335">
        <f>ROUND((ER30*$ER$4+EZ30*$EZ$4+FH30*$FH$4+FL30*$FL$4+FT30*$FT$4+FX30*$FX$4+GF30*$GF$4)/$GI$4,1)</f>
        <v>6.9</v>
      </c>
      <c r="GJ30" s="337" t="str">
        <f t="shared" si="103"/>
        <v>TBK</v>
      </c>
      <c r="GK30" s="345">
        <v>7.5</v>
      </c>
      <c r="GL30" s="351">
        <v>9</v>
      </c>
      <c r="GM30" s="351"/>
      <c r="GN30" s="357">
        <f t="shared" si="104"/>
        <v>9</v>
      </c>
      <c r="GO30" s="345">
        <f t="shared" si="105"/>
        <v>8.3</v>
      </c>
      <c r="GP30" s="147" t="str">
        <f t="shared" si="106"/>
        <v>-</v>
      </c>
      <c r="GQ30" s="343">
        <f>MAX(GO30:GP30)</f>
        <v>8.3</v>
      </c>
      <c r="GR30" s="350">
        <f t="shared" si="107"/>
        <v>8.3</v>
      </c>
      <c r="GS30" s="345">
        <v>7</v>
      </c>
      <c r="GT30" s="351">
        <v>6</v>
      </c>
      <c r="GU30" s="351"/>
      <c r="GV30" s="357">
        <f t="shared" si="108"/>
        <v>6</v>
      </c>
      <c r="GW30" s="345">
        <f t="shared" si="109"/>
        <v>6.5</v>
      </c>
      <c r="GX30" s="147" t="str">
        <f t="shared" si="110"/>
        <v>-</v>
      </c>
      <c r="GY30" s="343">
        <f>MAX(GW30:GX30)</f>
        <v>6.5</v>
      </c>
      <c r="GZ30" s="350">
        <f t="shared" si="111"/>
        <v>6.5</v>
      </c>
      <c r="HA30" s="345">
        <v>6.5</v>
      </c>
      <c r="HB30" s="351">
        <v>8</v>
      </c>
      <c r="HC30" s="351"/>
      <c r="HD30" s="357">
        <f t="shared" si="112"/>
        <v>8</v>
      </c>
      <c r="HE30" s="345">
        <f t="shared" si="113"/>
        <v>7.3</v>
      </c>
      <c r="HF30" s="147" t="str">
        <f t="shared" si="114"/>
        <v>-</v>
      </c>
      <c r="HG30" s="343">
        <f>MAX(HE30:HF30)</f>
        <v>7.3</v>
      </c>
      <c r="HH30" s="350">
        <f t="shared" si="115"/>
        <v>7.3</v>
      </c>
      <c r="HI30" s="256">
        <v>8</v>
      </c>
      <c r="HJ30" s="256"/>
      <c r="HK30" s="256">
        <f t="shared" si="116"/>
        <v>8</v>
      </c>
      <c r="HL30" s="445">
        <f t="shared" si="117"/>
        <v>8</v>
      </c>
      <c r="HM30" s="256">
        <v>6</v>
      </c>
      <c r="HN30" s="256"/>
      <c r="HO30" s="256">
        <f t="shared" si="118"/>
        <v>6</v>
      </c>
      <c r="HP30" s="445">
        <f t="shared" si="119"/>
        <v>6</v>
      </c>
      <c r="HQ30" s="336">
        <f t="shared" si="120"/>
        <v>6.9</v>
      </c>
      <c r="HR30" s="336">
        <f t="shared" si="121"/>
        <v>6.9</v>
      </c>
      <c r="HS30" s="337" t="str">
        <f t="shared" si="122"/>
        <v>TBK</v>
      </c>
      <c r="HT30" s="443">
        <f t="shared" si="123"/>
        <v>6.9</v>
      </c>
      <c r="HU30" s="286" t="str">
        <f t="shared" si="124"/>
        <v>TBK</v>
      </c>
      <c r="HV30" s="444">
        <f t="shared" si="125"/>
        <v>6.7</v>
      </c>
      <c r="HW30" s="286" t="str">
        <f t="shared" si="126"/>
        <v>TBK</v>
      </c>
      <c r="HX30" s="625">
        <v>6.5</v>
      </c>
      <c r="HY30" s="625">
        <v>6</v>
      </c>
      <c r="HZ30" s="625">
        <v>7</v>
      </c>
      <c r="IA30" s="626">
        <f>ROUND(SUM(HX30:HZ30)/3,1)</f>
        <v>6.5</v>
      </c>
      <c r="IB30" s="649">
        <f t="shared" si="135"/>
        <v>6.6</v>
      </c>
      <c r="IC30" s="627" t="str">
        <f t="shared" si="136"/>
        <v>TBK</v>
      </c>
    </row>
    <row r="31" spans="1:237" s="17" customFormat="1" ht="15.75" customHeight="1">
      <c r="A31" s="564">
        <v>25</v>
      </c>
      <c r="B31" s="452">
        <v>35</v>
      </c>
      <c r="C31" s="456" t="s">
        <v>159</v>
      </c>
      <c r="D31" s="458" t="s">
        <v>387</v>
      </c>
      <c r="E31" s="459" t="s">
        <v>162</v>
      </c>
      <c r="F31" s="98" t="s">
        <v>66</v>
      </c>
      <c r="G31" s="99" t="s">
        <v>173</v>
      </c>
      <c r="H31" s="99" t="s">
        <v>126</v>
      </c>
      <c r="I31" s="52">
        <v>5</v>
      </c>
      <c r="J31" s="52"/>
      <c r="K31" s="310">
        <f>I31</f>
        <v>5</v>
      </c>
      <c r="L31" s="310">
        <v>5</v>
      </c>
      <c r="M31" s="310"/>
      <c r="N31" s="310">
        <f>L31</f>
        <v>5</v>
      </c>
      <c r="O31" s="338">
        <v>7</v>
      </c>
      <c r="P31" s="338"/>
      <c r="Q31" s="338">
        <f t="shared" si="0"/>
        <v>7</v>
      </c>
      <c r="R31" s="311">
        <f t="shared" si="1"/>
        <v>5.7</v>
      </c>
      <c r="S31" s="312" t="str">
        <f>IF(ISNUMBER(#REF!),#REF!,"-")</f>
        <v>-</v>
      </c>
      <c r="T31" s="339">
        <f t="shared" si="2"/>
        <v>5.7</v>
      </c>
      <c r="U31" s="348">
        <f>IF(R31&gt;=5,R31,IF(S31&gt;=5,R31&amp;"/"&amp;S31,R31&amp;"/"&amp;S31))</f>
        <v>5.7</v>
      </c>
      <c r="V31" s="341">
        <v>6</v>
      </c>
      <c r="W31" s="342">
        <v>4</v>
      </c>
      <c r="X31" s="342"/>
      <c r="Y31" s="338">
        <f t="shared" si="3"/>
        <v>4</v>
      </c>
      <c r="Z31" s="311">
        <f t="shared" si="4"/>
        <v>5</v>
      </c>
      <c r="AA31" s="28" t="str">
        <f t="shared" si="5"/>
        <v>-</v>
      </c>
      <c r="AB31" s="343">
        <f t="shared" si="6"/>
        <v>5</v>
      </c>
      <c r="AC31" s="344">
        <f t="shared" si="7"/>
        <v>5</v>
      </c>
      <c r="AD31" s="311">
        <v>6.3</v>
      </c>
      <c r="AE31" s="310">
        <v>5</v>
      </c>
      <c r="AF31" s="338"/>
      <c r="AG31" s="338">
        <f>IF(AH31&gt;=5,AE31,IF(AI31&gt;=5,AE31&amp;"/"&amp;AF31,AE31&amp;"/"&amp;AF31))</f>
        <v>5</v>
      </c>
      <c r="AH31" s="311">
        <f>ROUND((AD31+AE31)/2,1)</f>
        <v>5.7</v>
      </c>
      <c r="AI31" s="28" t="str">
        <f t="shared" si="10"/>
        <v>-</v>
      </c>
      <c r="AJ31" s="345">
        <f t="shared" si="11"/>
        <v>5.7</v>
      </c>
      <c r="AK31" s="346">
        <f t="shared" si="12"/>
        <v>5.7</v>
      </c>
      <c r="AL31" s="347">
        <v>6</v>
      </c>
      <c r="AM31" s="310">
        <v>4</v>
      </c>
      <c r="AN31" s="338"/>
      <c r="AO31" s="338">
        <f t="shared" si="13"/>
        <v>4</v>
      </c>
      <c r="AP31" s="311">
        <f t="shared" si="14"/>
        <v>5</v>
      </c>
      <c r="AQ31" s="28" t="str">
        <f t="shared" si="15"/>
        <v>-</v>
      </c>
      <c r="AR31" s="343">
        <f t="shared" si="16"/>
        <v>5</v>
      </c>
      <c r="AS31" s="344">
        <f t="shared" si="17"/>
        <v>5</v>
      </c>
      <c r="AT31" s="342">
        <v>5.5</v>
      </c>
      <c r="AU31" s="342">
        <v>6</v>
      </c>
      <c r="AV31" s="342"/>
      <c r="AW31" s="338">
        <f t="shared" si="18"/>
        <v>6</v>
      </c>
      <c r="AX31" s="311">
        <f t="shared" si="19"/>
        <v>5.8</v>
      </c>
      <c r="AY31" s="28" t="str">
        <f t="shared" si="20"/>
        <v>-</v>
      </c>
      <c r="AZ31" s="343">
        <f t="shared" si="21"/>
        <v>5.8</v>
      </c>
      <c r="BA31" s="344">
        <f t="shared" si="22"/>
        <v>5.8</v>
      </c>
      <c r="BB31" s="311">
        <v>8</v>
      </c>
      <c r="BC31" s="310">
        <v>4</v>
      </c>
      <c r="BD31" s="338"/>
      <c r="BE31" s="338">
        <f t="shared" si="137"/>
        <v>4</v>
      </c>
      <c r="BF31" s="311">
        <f t="shared" si="24"/>
        <v>6</v>
      </c>
      <c r="BG31" s="28" t="str">
        <f t="shared" si="138"/>
        <v>-</v>
      </c>
      <c r="BH31" s="343">
        <f t="shared" si="26"/>
        <v>6</v>
      </c>
      <c r="BI31" s="348">
        <f t="shared" si="139"/>
        <v>6</v>
      </c>
      <c r="BJ31" s="311">
        <v>6</v>
      </c>
      <c r="BK31" s="310">
        <v>4</v>
      </c>
      <c r="BL31" s="358"/>
      <c r="BM31" s="338">
        <f t="shared" si="140"/>
        <v>4</v>
      </c>
      <c r="BN31" s="311">
        <f t="shared" si="28"/>
        <v>5</v>
      </c>
      <c r="BO31" s="28" t="str">
        <f t="shared" si="29"/>
        <v>-</v>
      </c>
      <c r="BP31" s="343">
        <f t="shared" si="141"/>
        <v>5</v>
      </c>
      <c r="BQ31" s="350">
        <f t="shared" si="142"/>
        <v>5</v>
      </c>
      <c r="BR31" s="466">
        <f t="shared" si="30"/>
        <v>5.4</v>
      </c>
      <c r="BS31" s="467">
        <f t="shared" si="31"/>
        <v>5.4</v>
      </c>
      <c r="BT31" s="337" t="str">
        <f t="shared" si="32"/>
        <v>TB</v>
      </c>
      <c r="BU31" s="311">
        <v>8.2</v>
      </c>
      <c r="BV31" s="310">
        <v>7</v>
      </c>
      <c r="BW31" s="270"/>
      <c r="BX31" s="338">
        <f t="shared" si="33"/>
        <v>7</v>
      </c>
      <c r="BY31" s="311">
        <f t="shared" si="34"/>
        <v>7.6</v>
      </c>
      <c r="BZ31" s="28" t="str">
        <f t="shared" si="35"/>
        <v>-</v>
      </c>
      <c r="CA31" s="343">
        <f t="shared" si="36"/>
        <v>7.6</v>
      </c>
      <c r="CB31" s="344">
        <f t="shared" si="37"/>
        <v>7.6</v>
      </c>
      <c r="CC31" s="311">
        <v>7</v>
      </c>
      <c r="CD31" s="351">
        <v>4</v>
      </c>
      <c r="CE31" s="351"/>
      <c r="CF31" s="338">
        <f t="shared" si="38"/>
        <v>4</v>
      </c>
      <c r="CG31" s="311">
        <f t="shared" si="39"/>
        <v>5.5</v>
      </c>
      <c r="CH31" s="28" t="str">
        <f t="shared" si="40"/>
        <v>-</v>
      </c>
      <c r="CI31" s="343">
        <f t="shared" si="41"/>
        <v>5.5</v>
      </c>
      <c r="CJ31" s="353">
        <f t="shared" si="42"/>
        <v>5.5</v>
      </c>
      <c r="CK31" s="311">
        <v>5</v>
      </c>
      <c r="CL31" s="351">
        <v>5</v>
      </c>
      <c r="CM31" s="351"/>
      <c r="CN31" s="338">
        <f t="shared" si="43"/>
        <v>5</v>
      </c>
      <c r="CO31" s="311">
        <f t="shared" si="44"/>
        <v>5</v>
      </c>
      <c r="CP31" s="28" t="str">
        <f t="shared" si="45"/>
        <v>-</v>
      </c>
      <c r="CQ31" s="343">
        <f t="shared" si="46"/>
        <v>5</v>
      </c>
      <c r="CR31" s="348">
        <f t="shared" si="47"/>
        <v>5</v>
      </c>
      <c r="CS31" s="311">
        <v>6.3</v>
      </c>
      <c r="CT31" s="351">
        <v>5</v>
      </c>
      <c r="CU31" s="351"/>
      <c r="CV31" s="338">
        <f t="shared" si="48"/>
        <v>5</v>
      </c>
      <c r="CW31" s="311">
        <f t="shared" si="49"/>
        <v>5.7</v>
      </c>
      <c r="CX31" s="28" t="str">
        <f t="shared" si="50"/>
        <v>-</v>
      </c>
      <c r="CY31" s="343">
        <f t="shared" si="51"/>
        <v>5.7</v>
      </c>
      <c r="CZ31" s="348">
        <f t="shared" si="52"/>
        <v>5.7</v>
      </c>
      <c r="DA31" s="311">
        <v>6.6</v>
      </c>
      <c r="DB31" s="351">
        <v>6</v>
      </c>
      <c r="DC31" s="352"/>
      <c r="DD31" s="338">
        <f t="shared" si="53"/>
        <v>6</v>
      </c>
      <c r="DE31" s="311">
        <f t="shared" si="54"/>
        <v>6.3</v>
      </c>
      <c r="DF31" s="28" t="str">
        <f t="shared" si="55"/>
        <v>-</v>
      </c>
      <c r="DG31" s="343">
        <f t="shared" si="56"/>
        <v>6.3</v>
      </c>
      <c r="DH31" s="348">
        <f t="shared" si="57"/>
        <v>6.3</v>
      </c>
      <c r="DI31" s="311">
        <v>6</v>
      </c>
      <c r="DJ31" s="351">
        <v>5</v>
      </c>
      <c r="DK31" s="359"/>
      <c r="DL31" s="338">
        <f t="shared" si="58"/>
        <v>5</v>
      </c>
      <c r="DM31" s="311">
        <f t="shared" si="59"/>
        <v>5.5</v>
      </c>
      <c r="DN31" s="28" t="str">
        <f t="shared" si="60"/>
        <v>-</v>
      </c>
      <c r="DO31" s="343">
        <f t="shared" si="61"/>
        <v>5.5</v>
      </c>
      <c r="DP31" s="348">
        <f t="shared" si="62"/>
        <v>5.5</v>
      </c>
      <c r="DQ31" s="311">
        <v>6</v>
      </c>
      <c r="DR31" s="351">
        <v>5</v>
      </c>
      <c r="DS31" s="351"/>
      <c r="DT31" s="338">
        <f t="shared" si="63"/>
        <v>5</v>
      </c>
      <c r="DU31" s="311">
        <f t="shared" si="64"/>
        <v>5.5</v>
      </c>
      <c r="DV31" s="28" t="str">
        <f t="shared" si="65"/>
        <v>-</v>
      </c>
      <c r="DW31" s="343">
        <f t="shared" si="66"/>
        <v>5.5</v>
      </c>
      <c r="DX31" s="348">
        <f t="shared" si="67"/>
        <v>5.5</v>
      </c>
      <c r="DY31" s="311">
        <v>4.7</v>
      </c>
      <c r="DZ31" s="351">
        <v>3</v>
      </c>
      <c r="EA31" s="351">
        <v>6</v>
      </c>
      <c r="EB31" s="338" t="str">
        <f t="shared" si="68"/>
        <v>3/6</v>
      </c>
      <c r="EC31" s="311">
        <f t="shared" si="69"/>
        <v>3.9</v>
      </c>
      <c r="ED31" s="28">
        <f t="shared" si="70"/>
        <v>5.4</v>
      </c>
      <c r="EE31" s="343">
        <f>MAX(EC31:ED31)</f>
        <v>5.4</v>
      </c>
      <c r="EF31" s="350" t="str">
        <f t="shared" si="71"/>
        <v>3.9/5.4</v>
      </c>
      <c r="EG31" s="354">
        <f t="shared" si="72"/>
        <v>5.4</v>
      </c>
      <c r="EH31" s="354">
        <f t="shared" si="73"/>
        <v>5.7</v>
      </c>
      <c r="EI31" s="337" t="str">
        <f t="shared" si="74"/>
        <v>TB</v>
      </c>
      <c r="EJ31" s="355">
        <f t="shared" si="75"/>
        <v>5.6</v>
      </c>
      <c r="EK31" s="337" t="str">
        <f t="shared" si="76"/>
        <v>TB</v>
      </c>
      <c r="EL31" s="345">
        <v>6.5</v>
      </c>
      <c r="EM31" s="351">
        <v>2</v>
      </c>
      <c r="EN31" s="351">
        <v>8</v>
      </c>
      <c r="EO31" s="357" t="str">
        <f t="shared" si="77"/>
        <v>2/8</v>
      </c>
      <c r="EP31" s="345">
        <f t="shared" si="78"/>
        <v>4.3</v>
      </c>
      <c r="EQ31" s="147">
        <f t="shared" si="79"/>
        <v>7.3</v>
      </c>
      <c r="ER31" s="343">
        <f>MAX(EP31:EQ31)</f>
        <v>7.3</v>
      </c>
      <c r="ES31" s="350" t="str">
        <f t="shared" si="80"/>
        <v>4.3/7.3</v>
      </c>
      <c r="ET31" s="345">
        <v>6.5</v>
      </c>
      <c r="EU31" s="351">
        <v>5</v>
      </c>
      <c r="EV31" s="351"/>
      <c r="EW31" s="357">
        <f t="shared" si="81"/>
        <v>5</v>
      </c>
      <c r="EX31" s="345">
        <f t="shared" si="82"/>
        <v>5.8</v>
      </c>
      <c r="EY31" s="147" t="str">
        <f t="shared" si="83"/>
        <v>-</v>
      </c>
      <c r="EZ31" s="343">
        <f>MAX(EX31:EY31)</f>
        <v>5.8</v>
      </c>
      <c r="FA31" s="350">
        <f t="shared" si="84"/>
        <v>5.8</v>
      </c>
      <c r="FB31" s="345">
        <v>6.5</v>
      </c>
      <c r="FC31" s="351">
        <v>5</v>
      </c>
      <c r="FD31" s="351"/>
      <c r="FE31" s="357">
        <f t="shared" si="85"/>
        <v>5</v>
      </c>
      <c r="FF31" s="345">
        <f t="shared" si="86"/>
        <v>5.8</v>
      </c>
      <c r="FG31" s="147" t="str">
        <f t="shared" si="87"/>
        <v>-</v>
      </c>
      <c r="FH31" s="343">
        <f>MAX(FF31:FG31)</f>
        <v>5.8</v>
      </c>
      <c r="FI31" s="350">
        <f t="shared" si="88"/>
        <v>5.8</v>
      </c>
      <c r="FJ31" s="256">
        <v>7</v>
      </c>
      <c r="FK31" s="256"/>
      <c r="FL31" s="256">
        <f t="shared" si="89"/>
        <v>7</v>
      </c>
      <c r="FM31" s="445">
        <f t="shared" si="90"/>
        <v>7</v>
      </c>
      <c r="FN31" s="345">
        <v>6.67</v>
      </c>
      <c r="FO31" s="351">
        <v>4</v>
      </c>
      <c r="FP31" s="351"/>
      <c r="FQ31" s="357">
        <f t="shared" si="91"/>
        <v>4</v>
      </c>
      <c r="FR31" s="345">
        <f t="shared" si="92"/>
        <v>5.3</v>
      </c>
      <c r="FS31" s="147" t="str">
        <f t="shared" si="93"/>
        <v>-</v>
      </c>
      <c r="FT31" s="343">
        <f>MAX(FR31:FS31)</f>
        <v>5.3</v>
      </c>
      <c r="FU31" s="350">
        <f t="shared" si="94"/>
        <v>5.3</v>
      </c>
      <c r="FV31" s="256">
        <v>8</v>
      </c>
      <c r="FW31" s="256"/>
      <c r="FX31" s="256">
        <f t="shared" si="95"/>
        <v>8</v>
      </c>
      <c r="FY31" s="445">
        <f t="shared" si="96"/>
        <v>8</v>
      </c>
      <c r="FZ31" s="345">
        <v>5</v>
      </c>
      <c r="GA31" s="351">
        <v>7</v>
      </c>
      <c r="GB31" s="351"/>
      <c r="GC31" s="357">
        <f t="shared" si="97"/>
        <v>7</v>
      </c>
      <c r="GD31" s="345">
        <f t="shared" si="98"/>
        <v>6</v>
      </c>
      <c r="GE31" s="147" t="str">
        <f t="shared" si="99"/>
        <v>-</v>
      </c>
      <c r="GF31" s="343">
        <f>MAX(GD31:GE31)</f>
        <v>6</v>
      </c>
      <c r="GG31" s="350">
        <f t="shared" si="100"/>
        <v>6</v>
      </c>
      <c r="GH31" s="335">
        <f>ROUND((EP31*$ER$4+EX31*$EZ$4+FF31*$FH$4+FJ31*$FL$4+FR31*$FT$4+FV31*$FX$4+GD31*$GF$4)/$GI$4,1)</f>
        <v>6.2</v>
      </c>
      <c r="GI31" s="335">
        <f>ROUND((ER31*$ER$4+EZ31*$EZ$4+FH31*$FH$4+FL31*$FL$4+FT31*$FT$4+FX31*$FX$4+GF31*$GF$4)/$GI$4,1)</f>
        <v>6.5</v>
      </c>
      <c r="GJ31" s="337" t="str">
        <f t="shared" si="103"/>
        <v>TBK</v>
      </c>
      <c r="GK31" s="345">
        <v>5</v>
      </c>
      <c r="GL31" s="351">
        <v>8</v>
      </c>
      <c r="GM31" s="351"/>
      <c r="GN31" s="357">
        <f t="shared" si="104"/>
        <v>8</v>
      </c>
      <c r="GO31" s="345">
        <f t="shared" si="105"/>
        <v>6.5</v>
      </c>
      <c r="GP31" s="147" t="str">
        <f t="shared" si="106"/>
        <v>-</v>
      </c>
      <c r="GQ31" s="343">
        <f>MAX(GO31:GP31)</f>
        <v>6.5</v>
      </c>
      <c r="GR31" s="350">
        <f t="shared" si="107"/>
        <v>6.5</v>
      </c>
      <c r="GS31" s="345">
        <v>6.3</v>
      </c>
      <c r="GT31" s="351">
        <v>5</v>
      </c>
      <c r="GU31" s="351"/>
      <c r="GV31" s="357">
        <f t="shared" si="108"/>
        <v>5</v>
      </c>
      <c r="GW31" s="345">
        <f t="shared" si="109"/>
        <v>5.7</v>
      </c>
      <c r="GX31" s="147" t="str">
        <f t="shared" si="110"/>
        <v>-</v>
      </c>
      <c r="GY31" s="343">
        <f>MAX(GW31:GX31)</f>
        <v>5.7</v>
      </c>
      <c r="GZ31" s="350">
        <f t="shared" si="111"/>
        <v>5.7</v>
      </c>
      <c r="HA31" s="345">
        <v>5.5</v>
      </c>
      <c r="HB31" s="351">
        <v>2</v>
      </c>
      <c r="HC31" s="351">
        <v>6</v>
      </c>
      <c r="HD31" s="357" t="str">
        <f t="shared" si="112"/>
        <v>2/6</v>
      </c>
      <c r="HE31" s="345">
        <f t="shared" si="113"/>
        <v>3.8</v>
      </c>
      <c r="HF31" s="147">
        <f t="shared" si="114"/>
        <v>5.8</v>
      </c>
      <c r="HG31" s="343">
        <f>MAX(HE31:HF31)</f>
        <v>5.8</v>
      </c>
      <c r="HH31" s="350" t="str">
        <f t="shared" si="115"/>
        <v>3.8/5.8</v>
      </c>
      <c r="HI31" s="256">
        <v>8</v>
      </c>
      <c r="HJ31" s="256"/>
      <c r="HK31" s="256">
        <f t="shared" si="116"/>
        <v>8</v>
      </c>
      <c r="HL31" s="445">
        <f t="shared" si="117"/>
        <v>8</v>
      </c>
      <c r="HM31" s="256">
        <v>6</v>
      </c>
      <c r="HN31" s="256"/>
      <c r="HO31" s="256">
        <f t="shared" si="118"/>
        <v>6</v>
      </c>
      <c r="HP31" s="445">
        <f t="shared" si="119"/>
        <v>6</v>
      </c>
      <c r="HQ31" s="336">
        <f t="shared" si="120"/>
        <v>6.1</v>
      </c>
      <c r="HR31" s="336">
        <f t="shared" si="121"/>
        <v>6.3</v>
      </c>
      <c r="HS31" s="337" t="str">
        <f t="shared" si="122"/>
        <v>TBK</v>
      </c>
      <c r="HT31" s="443">
        <f t="shared" si="123"/>
        <v>6.4</v>
      </c>
      <c r="HU31" s="286" t="str">
        <f t="shared" si="124"/>
        <v>TBK</v>
      </c>
      <c r="HV31" s="444">
        <f t="shared" si="125"/>
        <v>6</v>
      </c>
      <c r="HW31" s="286" t="str">
        <f t="shared" si="126"/>
        <v>TBK</v>
      </c>
      <c r="HX31" s="625">
        <v>6</v>
      </c>
      <c r="HY31" s="625">
        <v>5</v>
      </c>
      <c r="HZ31" s="625">
        <v>6.5</v>
      </c>
      <c r="IA31" s="626">
        <f>ROUND(SUM(HX31:HZ31)/3,1)</f>
        <v>5.8</v>
      </c>
      <c r="IB31" s="649">
        <f t="shared" si="135"/>
        <v>5.9</v>
      </c>
      <c r="IC31" s="627" t="str">
        <f t="shared" si="136"/>
        <v>TB</v>
      </c>
    </row>
    <row r="32" spans="1:237" s="17" customFormat="1" ht="15.75" customHeight="1">
      <c r="A32" s="564">
        <v>26</v>
      </c>
      <c r="B32" s="452">
        <v>37</v>
      </c>
      <c r="C32" s="456" t="s">
        <v>178</v>
      </c>
      <c r="D32" s="458" t="s">
        <v>379</v>
      </c>
      <c r="E32" s="459" t="s">
        <v>390</v>
      </c>
      <c r="F32" s="98" t="s">
        <v>66</v>
      </c>
      <c r="G32" s="99" t="s">
        <v>172</v>
      </c>
      <c r="H32" s="99" t="s">
        <v>127</v>
      </c>
      <c r="I32" s="52">
        <v>4</v>
      </c>
      <c r="J32" s="52">
        <v>5</v>
      </c>
      <c r="K32" s="308" t="s">
        <v>226</v>
      </c>
      <c r="L32" s="310">
        <v>5</v>
      </c>
      <c r="M32" s="310"/>
      <c r="N32" s="310">
        <f aca="true" t="shared" si="143" ref="N32:N48">L32</f>
        <v>5</v>
      </c>
      <c r="O32" s="270">
        <v>8</v>
      </c>
      <c r="P32" s="270"/>
      <c r="Q32" s="338">
        <f t="shared" si="0"/>
        <v>8</v>
      </c>
      <c r="R32" s="311">
        <f t="shared" si="1"/>
        <v>5.7</v>
      </c>
      <c r="S32" s="312">
        <v>6</v>
      </c>
      <c r="T32" s="339">
        <f t="shared" si="2"/>
        <v>6</v>
      </c>
      <c r="U32" s="340" t="s">
        <v>242</v>
      </c>
      <c r="V32" s="341">
        <v>6.6</v>
      </c>
      <c r="W32" s="342">
        <v>3</v>
      </c>
      <c r="X32" s="342">
        <v>3</v>
      </c>
      <c r="Y32" s="338" t="str">
        <f t="shared" si="3"/>
        <v>3/3</v>
      </c>
      <c r="Z32" s="311">
        <f t="shared" si="4"/>
        <v>4.8</v>
      </c>
      <c r="AA32" s="28">
        <f t="shared" si="5"/>
        <v>4.8</v>
      </c>
      <c r="AB32" s="47">
        <v>7.3</v>
      </c>
      <c r="AC32" s="261" t="s">
        <v>340</v>
      </c>
      <c r="AD32" s="311">
        <v>7</v>
      </c>
      <c r="AE32" s="310">
        <v>6</v>
      </c>
      <c r="AF32" s="338"/>
      <c r="AG32" s="338">
        <f>IF(AH32&gt;=5,AE32,IF(AI32&gt;=5,AE32&amp;"/"&amp;AF32,AE32&amp;"/"&amp;AF32))</f>
        <v>6</v>
      </c>
      <c r="AH32" s="311">
        <f>ROUND((AD32+AE32)/2,1)</f>
        <v>6.5</v>
      </c>
      <c r="AI32" s="28" t="str">
        <f t="shared" si="10"/>
        <v>-</v>
      </c>
      <c r="AJ32" s="345">
        <f t="shared" si="11"/>
        <v>6.5</v>
      </c>
      <c r="AK32" s="346">
        <f t="shared" si="12"/>
        <v>6.5</v>
      </c>
      <c r="AL32" s="347">
        <v>5</v>
      </c>
      <c r="AM32" s="310">
        <v>4</v>
      </c>
      <c r="AN32" s="338">
        <v>4</v>
      </c>
      <c r="AO32" s="338" t="str">
        <f t="shared" si="13"/>
        <v>4/4</v>
      </c>
      <c r="AP32" s="311">
        <f t="shared" si="14"/>
        <v>4.5</v>
      </c>
      <c r="AQ32" s="28">
        <f t="shared" si="15"/>
        <v>4.5</v>
      </c>
      <c r="AR32" s="343">
        <v>6.5</v>
      </c>
      <c r="AS32" s="261" t="s">
        <v>436</v>
      </c>
      <c r="AT32" s="342">
        <v>7</v>
      </c>
      <c r="AU32" s="342">
        <v>5</v>
      </c>
      <c r="AV32" s="342"/>
      <c r="AW32" s="338">
        <f t="shared" si="18"/>
        <v>5</v>
      </c>
      <c r="AX32" s="311">
        <f t="shared" si="19"/>
        <v>6</v>
      </c>
      <c r="AY32" s="28" t="str">
        <f t="shared" si="20"/>
        <v>-</v>
      </c>
      <c r="AZ32" s="343">
        <f t="shared" si="21"/>
        <v>6</v>
      </c>
      <c r="BA32" s="348">
        <f t="shared" si="22"/>
        <v>6</v>
      </c>
      <c r="BB32" s="311">
        <v>5.5</v>
      </c>
      <c r="BC32" s="310">
        <v>3</v>
      </c>
      <c r="BD32" s="338">
        <v>5</v>
      </c>
      <c r="BE32" s="338" t="str">
        <f t="shared" si="137"/>
        <v>3/5</v>
      </c>
      <c r="BF32" s="311">
        <f t="shared" si="24"/>
        <v>4.3</v>
      </c>
      <c r="BG32" s="28">
        <f t="shared" si="138"/>
        <v>5.3</v>
      </c>
      <c r="BH32" s="343">
        <f t="shared" si="26"/>
        <v>5.3</v>
      </c>
      <c r="BI32" s="344" t="str">
        <f t="shared" si="139"/>
        <v>4.3/5.3</v>
      </c>
      <c r="BJ32" s="311">
        <v>5</v>
      </c>
      <c r="BK32" s="310">
        <v>4</v>
      </c>
      <c r="BL32" s="358">
        <v>5</v>
      </c>
      <c r="BM32" s="338" t="str">
        <f t="shared" si="140"/>
        <v>4/5</v>
      </c>
      <c r="BN32" s="311">
        <f t="shared" si="28"/>
        <v>4.5</v>
      </c>
      <c r="BO32" s="28">
        <f t="shared" si="29"/>
        <v>5</v>
      </c>
      <c r="BP32" s="343">
        <f t="shared" si="141"/>
        <v>5</v>
      </c>
      <c r="BQ32" s="353" t="str">
        <f t="shared" si="142"/>
        <v>4.5/5</v>
      </c>
      <c r="BR32" s="466">
        <f t="shared" si="30"/>
        <v>5.2</v>
      </c>
      <c r="BS32" s="467">
        <f t="shared" si="31"/>
        <v>6.3</v>
      </c>
      <c r="BT32" s="337" t="str">
        <f t="shared" si="32"/>
        <v>TBK</v>
      </c>
      <c r="BU32" s="311">
        <v>7.2</v>
      </c>
      <c r="BV32" s="310">
        <v>7</v>
      </c>
      <c r="BW32" s="270"/>
      <c r="BX32" s="338">
        <f t="shared" si="33"/>
        <v>7</v>
      </c>
      <c r="BY32" s="311">
        <f t="shared" si="34"/>
        <v>7.1</v>
      </c>
      <c r="BZ32" s="28" t="str">
        <f t="shared" si="35"/>
        <v>-</v>
      </c>
      <c r="CA32" s="343">
        <f t="shared" si="36"/>
        <v>7.1</v>
      </c>
      <c r="CB32" s="344">
        <f t="shared" si="37"/>
        <v>7.1</v>
      </c>
      <c r="CC32" s="311">
        <v>8.5</v>
      </c>
      <c r="CD32" s="351">
        <v>0</v>
      </c>
      <c r="CE32" s="351">
        <v>5</v>
      </c>
      <c r="CF32" s="338" t="str">
        <f t="shared" si="38"/>
        <v>0/5</v>
      </c>
      <c r="CG32" s="311">
        <f t="shared" si="39"/>
        <v>4.3</v>
      </c>
      <c r="CH32" s="28">
        <f t="shared" si="40"/>
        <v>6.8</v>
      </c>
      <c r="CI32" s="343">
        <f t="shared" si="41"/>
        <v>6.8</v>
      </c>
      <c r="CJ32" s="353" t="str">
        <f t="shared" si="42"/>
        <v>4.3/6.8</v>
      </c>
      <c r="CK32" s="311">
        <v>6.7</v>
      </c>
      <c r="CL32" s="351">
        <v>6</v>
      </c>
      <c r="CM32" s="351"/>
      <c r="CN32" s="338">
        <f t="shared" si="43"/>
        <v>6</v>
      </c>
      <c r="CO32" s="311">
        <f t="shared" si="44"/>
        <v>6.4</v>
      </c>
      <c r="CP32" s="28" t="str">
        <f t="shared" si="45"/>
        <v>-</v>
      </c>
      <c r="CQ32" s="343">
        <f t="shared" si="46"/>
        <v>6.4</v>
      </c>
      <c r="CR32" s="348">
        <f t="shared" si="47"/>
        <v>6.4</v>
      </c>
      <c r="CS32" s="311">
        <v>7.5</v>
      </c>
      <c r="CT32" s="351">
        <v>3</v>
      </c>
      <c r="CU32" s="351"/>
      <c r="CV32" s="338">
        <f t="shared" si="48"/>
        <v>3</v>
      </c>
      <c r="CW32" s="311">
        <f t="shared" si="49"/>
        <v>5.3</v>
      </c>
      <c r="CX32" s="28" t="str">
        <f t="shared" si="50"/>
        <v>-</v>
      </c>
      <c r="CY32" s="343">
        <f t="shared" si="51"/>
        <v>5.3</v>
      </c>
      <c r="CZ32" s="348">
        <f t="shared" si="52"/>
        <v>5.3</v>
      </c>
      <c r="DA32" s="311">
        <v>7.6</v>
      </c>
      <c r="DB32" s="351">
        <v>9</v>
      </c>
      <c r="DC32" s="352"/>
      <c r="DD32" s="338">
        <f t="shared" si="53"/>
        <v>9</v>
      </c>
      <c r="DE32" s="311">
        <f t="shared" si="54"/>
        <v>8.3</v>
      </c>
      <c r="DF32" s="28" t="str">
        <f t="shared" si="55"/>
        <v>-</v>
      </c>
      <c r="DG32" s="343">
        <f t="shared" si="56"/>
        <v>8.3</v>
      </c>
      <c r="DH32" s="348">
        <f t="shared" si="57"/>
        <v>8.3</v>
      </c>
      <c r="DI32" s="311">
        <v>6</v>
      </c>
      <c r="DJ32" s="351">
        <v>5</v>
      </c>
      <c r="DK32" s="359"/>
      <c r="DL32" s="338">
        <f t="shared" si="58"/>
        <v>5</v>
      </c>
      <c r="DM32" s="311">
        <f t="shared" si="59"/>
        <v>5.5</v>
      </c>
      <c r="DN32" s="28" t="str">
        <f t="shared" si="60"/>
        <v>-</v>
      </c>
      <c r="DO32" s="343">
        <f t="shared" si="61"/>
        <v>5.5</v>
      </c>
      <c r="DP32" s="348">
        <f t="shared" si="62"/>
        <v>5.5</v>
      </c>
      <c r="DQ32" s="311">
        <v>7</v>
      </c>
      <c r="DR32" s="351">
        <v>5</v>
      </c>
      <c r="DS32" s="351"/>
      <c r="DT32" s="338">
        <f t="shared" si="63"/>
        <v>5</v>
      </c>
      <c r="DU32" s="311">
        <f t="shared" si="64"/>
        <v>6</v>
      </c>
      <c r="DV32" s="28" t="str">
        <f t="shared" si="65"/>
        <v>-</v>
      </c>
      <c r="DW32" s="343">
        <f t="shared" si="66"/>
        <v>6</v>
      </c>
      <c r="DX32" s="348">
        <f t="shared" si="67"/>
        <v>6</v>
      </c>
      <c r="DY32" s="311">
        <v>5.3</v>
      </c>
      <c r="DZ32" s="351">
        <v>3</v>
      </c>
      <c r="EA32" s="351">
        <v>7</v>
      </c>
      <c r="EB32" s="338" t="str">
        <f t="shared" si="68"/>
        <v>3/7</v>
      </c>
      <c r="EC32" s="311">
        <f t="shared" si="69"/>
        <v>4.2</v>
      </c>
      <c r="ED32" s="28">
        <f t="shared" si="70"/>
        <v>6.2</v>
      </c>
      <c r="EE32" s="343">
        <f>MAX(EC32:ED32)</f>
        <v>6.2</v>
      </c>
      <c r="EF32" s="350" t="str">
        <f t="shared" si="71"/>
        <v>4.2/6.2</v>
      </c>
      <c r="EG32" s="354">
        <f t="shared" si="72"/>
        <v>5.9</v>
      </c>
      <c r="EH32" s="354">
        <f t="shared" si="73"/>
        <v>6.5</v>
      </c>
      <c r="EI32" s="337" t="str">
        <f t="shared" si="74"/>
        <v>TBK</v>
      </c>
      <c r="EJ32" s="355">
        <f t="shared" si="75"/>
        <v>6.4</v>
      </c>
      <c r="EK32" s="337" t="str">
        <f t="shared" si="76"/>
        <v>TBK</v>
      </c>
      <c r="EL32" s="345">
        <v>4.5</v>
      </c>
      <c r="EM32" s="351">
        <v>6</v>
      </c>
      <c r="EN32" s="351"/>
      <c r="EO32" s="357">
        <f t="shared" si="77"/>
        <v>6</v>
      </c>
      <c r="EP32" s="345">
        <f t="shared" si="78"/>
        <v>5.3</v>
      </c>
      <c r="EQ32" s="147" t="str">
        <f t="shared" si="79"/>
        <v>-</v>
      </c>
      <c r="ER32" s="343">
        <f>MAX(EP32:EQ32)</f>
        <v>5.3</v>
      </c>
      <c r="ES32" s="350">
        <f t="shared" si="80"/>
        <v>5.3</v>
      </c>
      <c r="ET32" s="345">
        <v>7.5</v>
      </c>
      <c r="EU32" s="351">
        <v>4</v>
      </c>
      <c r="EV32" s="351"/>
      <c r="EW32" s="357">
        <f t="shared" si="81"/>
        <v>4</v>
      </c>
      <c r="EX32" s="345">
        <f t="shared" si="82"/>
        <v>5.8</v>
      </c>
      <c r="EY32" s="147" t="str">
        <f t="shared" si="83"/>
        <v>-</v>
      </c>
      <c r="EZ32" s="343">
        <f>MAX(EX32:EY32)</f>
        <v>5.8</v>
      </c>
      <c r="FA32" s="350">
        <f t="shared" si="84"/>
        <v>5.8</v>
      </c>
      <c r="FB32" s="345">
        <v>6</v>
      </c>
      <c r="FC32" s="351">
        <v>3</v>
      </c>
      <c r="FD32" s="351">
        <v>6</v>
      </c>
      <c r="FE32" s="357" t="str">
        <f t="shared" si="85"/>
        <v>3/6</v>
      </c>
      <c r="FF32" s="345">
        <f t="shared" si="86"/>
        <v>4.5</v>
      </c>
      <c r="FG32" s="147">
        <f t="shared" si="87"/>
        <v>6</v>
      </c>
      <c r="FH32" s="343">
        <f>MAX(FF32:FG32)</f>
        <v>6</v>
      </c>
      <c r="FI32" s="350" t="str">
        <f t="shared" si="88"/>
        <v>4.5/6</v>
      </c>
      <c r="FJ32" s="256">
        <v>9</v>
      </c>
      <c r="FK32" s="256"/>
      <c r="FL32" s="256">
        <f t="shared" si="89"/>
        <v>9</v>
      </c>
      <c r="FM32" s="445">
        <f t="shared" si="90"/>
        <v>9</v>
      </c>
      <c r="FN32" s="345">
        <v>6.33</v>
      </c>
      <c r="FO32" s="351">
        <v>6</v>
      </c>
      <c r="FP32" s="351"/>
      <c r="FQ32" s="357">
        <f t="shared" si="91"/>
        <v>6</v>
      </c>
      <c r="FR32" s="345">
        <f t="shared" si="92"/>
        <v>6.2</v>
      </c>
      <c r="FS32" s="147" t="str">
        <f t="shared" si="93"/>
        <v>-</v>
      </c>
      <c r="FT32" s="343">
        <f>MAX(FR32:FS32)</f>
        <v>6.2</v>
      </c>
      <c r="FU32" s="350">
        <f t="shared" si="94"/>
        <v>6.2</v>
      </c>
      <c r="FV32" s="256">
        <v>8</v>
      </c>
      <c r="FW32" s="256"/>
      <c r="FX32" s="256">
        <f t="shared" si="95"/>
        <v>8</v>
      </c>
      <c r="FY32" s="445">
        <f t="shared" si="96"/>
        <v>8</v>
      </c>
      <c r="FZ32" s="345">
        <v>5</v>
      </c>
      <c r="GA32" s="351">
        <v>7</v>
      </c>
      <c r="GB32" s="351"/>
      <c r="GC32" s="357">
        <f t="shared" si="97"/>
        <v>7</v>
      </c>
      <c r="GD32" s="345">
        <f t="shared" si="98"/>
        <v>6</v>
      </c>
      <c r="GE32" s="147" t="str">
        <f t="shared" si="99"/>
        <v>-</v>
      </c>
      <c r="GF32" s="343">
        <f>MAX(GD32:GE32)</f>
        <v>6</v>
      </c>
      <c r="GG32" s="350">
        <f t="shared" si="100"/>
        <v>6</v>
      </c>
      <c r="GH32" s="335">
        <f>ROUND((EP32*$ER$4+EX32*$EZ$4+FF32*$FH$4+FJ32*$FL$4+FR32*$FT$4+FV32*$FX$4+GD32*$GF$4)/$GI$4,1)</f>
        <v>6.8</v>
      </c>
      <c r="GI32" s="335">
        <f>ROUND((ER32*$ER$4+EZ32*$EZ$4+FH32*$FH$4+FL32*$FL$4+FT32*$FT$4+FX32*$FX$4+GF32*$GF$4)/$GI$4,1)</f>
        <v>6.9</v>
      </c>
      <c r="GJ32" s="337" t="str">
        <f t="shared" si="103"/>
        <v>TBK</v>
      </c>
      <c r="GK32" s="345">
        <v>6.5</v>
      </c>
      <c r="GL32" s="351">
        <v>6</v>
      </c>
      <c r="GM32" s="351"/>
      <c r="GN32" s="357">
        <f t="shared" si="104"/>
        <v>6</v>
      </c>
      <c r="GO32" s="345">
        <f t="shared" si="105"/>
        <v>6.3</v>
      </c>
      <c r="GP32" s="147" t="str">
        <f t="shared" si="106"/>
        <v>-</v>
      </c>
      <c r="GQ32" s="343">
        <f>MAX(GO32:GP32)</f>
        <v>6.3</v>
      </c>
      <c r="GR32" s="350">
        <f t="shared" si="107"/>
        <v>6.3</v>
      </c>
      <c r="GS32" s="345">
        <v>7</v>
      </c>
      <c r="GT32" s="351">
        <v>6</v>
      </c>
      <c r="GU32" s="351"/>
      <c r="GV32" s="357">
        <f t="shared" si="108"/>
        <v>6</v>
      </c>
      <c r="GW32" s="345">
        <f t="shared" si="109"/>
        <v>6.5</v>
      </c>
      <c r="GX32" s="147" t="str">
        <f t="shared" si="110"/>
        <v>-</v>
      </c>
      <c r="GY32" s="343">
        <f>MAX(GW32:GX32)</f>
        <v>6.5</v>
      </c>
      <c r="GZ32" s="350">
        <f t="shared" si="111"/>
        <v>6.5</v>
      </c>
      <c r="HA32" s="345">
        <v>6</v>
      </c>
      <c r="HB32" s="351">
        <v>3</v>
      </c>
      <c r="HC32" s="351">
        <v>6</v>
      </c>
      <c r="HD32" s="357" t="str">
        <f t="shared" si="112"/>
        <v>3/6</v>
      </c>
      <c r="HE32" s="345">
        <f t="shared" si="113"/>
        <v>4.5</v>
      </c>
      <c r="HF32" s="147">
        <f t="shared" si="114"/>
        <v>6</v>
      </c>
      <c r="HG32" s="343">
        <f>MAX(HE32:HF32)</f>
        <v>6</v>
      </c>
      <c r="HH32" s="350" t="str">
        <f t="shared" si="115"/>
        <v>4.5/6</v>
      </c>
      <c r="HI32" s="256">
        <v>7</v>
      </c>
      <c r="HJ32" s="256"/>
      <c r="HK32" s="256">
        <f t="shared" si="116"/>
        <v>7</v>
      </c>
      <c r="HL32" s="445">
        <f t="shared" si="117"/>
        <v>7</v>
      </c>
      <c r="HM32" s="256">
        <v>8</v>
      </c>
      <c r="HN32" s="256"/>
      <c r="HO32" s="256">
        <f t="shared" si="118"/>
        <v>8</v>
      </c>
      <c r="HP32" s="445">
        <f t="shared" si="119"/>
        <v>8</v>
      </c>
      <c r="HQ32" s="336">
        <f t="shared" si="120"/>
        <v>6.9</v>
      </c>
      <c r="HR32" s="336">
        <f t="shared" si="121"/>
        <v>7.1</v>
      </c>
      <c r="HS32" s="337" t="str">
        <f t="shared" si="122"/>
        <v>Khá</v>
      </c>
      <c r="HT32" s="443">
        <f t="shared" si="123"/>
        <v>7</v>
      </c>
      <c r="HU32" s="286" t="str">
        <f t="shared" si="124"/>
        <v>Khá</v>
      </c>
      <c r="HV32" s="444">
        <f t="shared" si="125"/>
        <v>6.7</v>
      </c>
      <c r="HW32" s="286" t="str">
        <f t="shared" si="126"/>
        <v>TBK</v>
      </c>
      <c r="HX32" s="625">
        <v>6.5</v>
      </c>
      <c r="HY32" s="625">
        <v>5</v>
      </c>
      <c r="HZ32" s="625">
        <v>8</v>
      </c>
      <c r="IA32" s="626">
        <f>ROUND(SUM(HX32:HZ32)/3,1)</f>
        <v>6.5</v>
      </c>
      <c r="IB32" s="649">
        <f t="shared" si="135"/>
        <v>6.6</v>
      </c>
      <c r="IC32" s="627" t="str">
        <f t="shared" si="136"/>
        <v>TBK</v>
      </c>
    </row>
    <row r="33" spans="1:237" s="17" customFormat="1" ht="15.75" customHeight="1">
      <c r="A33" s="564">
        <v>27</v>
      </c>
      <c r="B33" s="452">
        <v>38</v>
      </c>
      <c r="C33" s="456" t="s">
        <v>179</v>
      </c>
      <c r="D33" s="460" t="s">
        <v>30</v>
      </c>
      <c r="E33" s="461" t="s">
        <v>185</v>
      </c>
      <c r="F33" s="98" t="s">
        <v>66</v>
      </c>
      <c r="G33" s="99" t="s">
        <v>191</v>
      </c>
      <c r="H33" s="99" t="s">
        <v>197</v>
      </c>
      <c r="I33" s="52">
        <v>5</v>
      </c>
      <c r="J33" s="52"/>
      <c r="K33" s="310">
        <f>I33</f>
        <v>5</v>
      </c>
      <c r="L33" s="310">
        <v>5</v>
      </c>
      <c r="M33" s="310"/>
      <c r="N33" s="310">
        <f t="shared" si="143"/>
        <v>5</v>
      </c>
      <c r="O33" s="270">
        <v>8</v>
      </c>
      <c r="P33" s="270"/>
      <c r="Q33" s="338">
        <f t="shared" si="0"/>
        <v>8</v>
      </c>
      <c r="R33" s="311">
        <f t="shared" si="1"/>
        <v>6</v>
      </c>
      <c r="S33" s="312" t="str">
        <f>IF(ISNUMBER(#REF!),#REF!,"-")</f>
        <v>-</v>
      </c>
      <c r="T33" s="339">
        <f t="shared" si="2"/>
        <v>6</v>
      </c>
      <c r="U33" s="348">
        <f>IF(R33&gt;=5,R33,IF(S33&gt;=5,R33&amp;"/"&amp;S33,R33&amp;"/"&amp;S33))</f>
        <v>6</v>
      </c>
      <c r="V33" s="341">
        <v>6.6</v>
      </c>
      <c r="W33" s="342">
        <v>4</v>
      </c>
      <c r="X33" s="342"/>
      <c r="Y33" s="338">
        <f t="shared" si="3"/>
        <v>4</v>
      </c>
      <c r="Z33" s="311">
        <f t="shared" si="4"/>
        <v>5.3</v>
      </c>
      <c r="AA33" s="28" t="str">
        <f t="shared" si="5"/>
        <v>-</v>
      </c>
      <c r="AB33" s="343">
        <f t="shared" si="6"/>
        <v>5.3</v>
      </c>
      <c r="AC33" s="344">
        <f t="shared" si="7"/>
        <v>5.3</v>
      </c>
      <c r="AD33" s="311">
        <v>7.3</v>
      </c>
      <c r="AE33" s="310">
        <v>6</v>
      </c>
      <c r="AF33" s="338"/>
      <c r="AG33" s="338">
        <f>IF(AH33&gt;=5,AE33,IF(AI33&gt;=5,AE33&amp;"/"&amp;AF33,AE33&amp;"/"&amp;AF33))</f>
        <v>6</v>
      </c>
      <c r="AH33" s="311">
        <f>ROUND((AD33+AE33)/2,1)</f>
        <v>6.7</v>
      </c>
      <c r="AI33" s="28" t="str">
        <f t="shared" si="10"/>
        <v>-</v>
      </c>
      <c r="AJ33" s="345">
        <f t="shared" si="11"/>
        <v>6.7</v>
      </c>
      <c r="AK33" s="346">
        <f t="shared" si="12"/>
        <v>6.7</v>
      </c>
      <c r="AL33" s="347">
        <v>6.5</v>
      </c>
      <c r="AM33" s="310">
        <v>6</v>
      </c>
      <c r="AN33" s="270"/>
      <c r="AO33" s="338">
        <f t="shared" si="13"/>
        <v>6</v>
      </c>
      <c r="AP33" s="311">
        <f t="shared" si="14"/>
        <v>6.3</v>
      </c>
      <c r="AQ33" s="28" t="str">
        <f t="shared" si="15"/>
        <v>-</v>
      </c>
      <c r="AR33" s="343">
        <f t="shared" si="16"/>
        <v>6.3</v>
      </c>
      <c r="AS33" s="344">
        <f t="shared" si="17"/>
        <v>6.3</v>
      </c>
      <c r="AT33" s="342">
        <v>6</v>
      </c>
      <c r="AU33" s="342">
        <v>7</v>
      </c>
      <c r="AV33" s="342"/>
      <c r="AW33" s="338">
        <f t="shared" si="18"/>
        <v>7</v>
      </c>
      <c r="AX33" s="311">
        <f t="shared" si="19"/>
        <v>6.5</v>
      </c>
      <c r="AY33" s="28" t="str">
        <f t="shared" si="20"/>
        <v>-</v>
      </c>
      <c r="AZ33" s="343">
        <f t="shared" si="21"/>
        <v>6.5</v>
      </c>
      <c r="BA33" s="344">
        <f t="shared" si="22"/>
        <v>6.5</v>
      </c>
      <c r="BB33" s="311">
        <v>6</v>
      </c>
      <c r="BC33" s="310">
        <v>6</v>
      </c>
      <c r="BD33" s="338"/>
      <c r="BE33" s="338">
        <f t="shared" si="137"/>
        <v>6</v>
      </c>
      <c r="BF33" s="311">
        <f t="shared" si="24"/>
        <v>6</v>
      </c>
      <c r="BG33" s="28" t="str">
        <f t="shared" si="138"/>
        <v>-</v>
      </c>
      <c r="BH33" s="343">
        <f t="shared" si="26"/>
        <v>6</v>
      </c>
      <c r="BI33" s="348">
        <f t="shared" si="139"/>
        <v>6</v>
      </c>
      <c r="BJ33" s="311">
        <v>4.5</v>
      </c>
      <c r="BK33" s="310">
        <v>4</v>
      </c>
      <c r="BL33" s="358">
        <v>6</v>
      </c>
      <c r="BM33" s="338" t="str">
        <f t="shared" si="140"/>
        <v>4/6</v>
      </c>
      <c r="BN33" s="311">
        <f t="shared" si="28"/>
        <v>4.3</v>
      </c>
      <c r="BO33" s="28">
        <f t="shared" si="29"/>
        <v>5.3</v>
      </c>
      <c r="BP33" s="343">
        <f t="shared" si="141"/>
        <v>5.3</v>
      </c>
      <c r="BQ33" s="353" t="str">
        <f t="shared" si="142"/>
        <v>4.3/5.3</v>
      </c>
      <c r="BR33" s="466">
        <f t="shared" si="30"/>
        <v>5.8</v>
      </c>
      <c r="BS33" s="467">
        <f t="shared" si="31"/>
        <v>5.9</v>
      </c>
      <c r="BT33" s="337" t="str">
        <f t="shared" si="32"/>
        <v>TB</v>
      </c>
      <c r="BU33" s="311">
        <v>8</v>
      </c>
      <c r="BV33" s="310">
        <v>7</v>
      </c>
      <c r="BW33" s="270"/>
      <c r="BX33" s="338">
        <f t="shared" si="33"/>
        <v>7</v>
      </c>
      <c r="BY33" s="311">
        <f t="shared" si="34"/>
        <v>7.5</v>
      </c>
      <c r="BZ33" s="28" t="str">
        <f t="shared" si="35"/>
        <v>-</v>
      </c>
      <c r="CA33" s="343">
        <f t="shared" si="36"/>
        <v>7.5</v>
      </c>
      <c r="CB33" s="344">
        <f t="shared" si="37"/>
        <v>7.5</v>
      </c>
      <c r="CC33" s="311">
        <v>7</v>
      </c>
      <c r="CD33" s="351">
        <v>5</v>
      </c>
      <c r="CE33" s="351"/>
      <c r="CF33" s="338">
        <f t="shared" si="38"/>
        <v>5</v>
      </c>
      <c r="CG33" s="311">
        <f t="shared" si="39"/>
        <v>6</v>
      </c>
      <c r="CH33" s="28" t="str">
        <f t="shared" si="40"/>
        <v>-</v>
      </c>
      <c r="CI33" s="343">
        <f t="shared" si="41"/>
        <v>6</v>
      </c>
      <c r="CJ33" s="353">
        <f t="shared" si="42"/>
        <v>6</v>
      </c>
      <c r="CK33" s="311">
        <v>7.3</v>
      </c>
      <c r="CL33" s="351">
        <v>6</v>
      </c>
      <c r="CM33" s="351"/>
      <c r="CN33" s="338">
        <f t="shared" si="43"/>
        <v>6</v>
      </c>
      <c r="CO33" s="311">
        <f t="shared" si="44"/>
        <v>6.7</v>
      </c>
      <c r="CP33" s="28" t="str">
        <f t="shared" si="45"/>
        <v>-</v>
      </c>
      <c r="CQ33" s="343">
        <f t="shared" si="46"/>
        <v>6.7</v>
      </c>
      <c r="CR33" s="348">
        <f t="shared" si="47"/>
        <v>6.7</v>
      </c>
      <c r="CS33" s="311">
        <v>6.3</v>
      </c>
      <c r="CT33" s="351">
        <v>4</v>
      </c>
      <c r="CU33" s="351"/>
      <c r="CV33" s="338">
        <f t="shared" si="48"/>
        <v>4</v>
      </c>
      <c r="CW33" s="311">
        <f t="shared" si="49"/>
        <v>5.2</v>
      </c>
      <c r="CX33" s="28" t="str">
        <f t="shared" si="50"/>
        <v>-</v>
      </c>
      <c r="CY33" s="343">
        <f t="shared" si="51"/>
        <v>5.2</v>
      </c>
      <c r="CZ33" s="348">
        <f t="shared" si="52"/>
        <v>5.2</v>
      </c>
      <c r="DA33" s="311">
        <v>6</v>
      </c>
      <c r="DB33" s="351">
        <v>9</v>
      </c>
      <c r="DC33" s="352"/>
      <c r="DD33" s="338">
        <f t="shared" si="53"/>
        <v>9</v>
      </c>
      <c r="DE33" s="311">
        <f t="shared" si="54"/>
        <v>7.5</v>
      </c>
      <c r="DF33" s="28" t="str">
        <f t="shared" si="55"/>
        <v>-</v>
      </c>
      <c r="DG33" s="343">
        <f t="shared" si="56"/>
        <v>7.5</v>
      </c>
      <c r="DH33" s="348">
        <f t="shared" si="57"/>
        <v>7.5</v>
      </c>
      <c r="DI33" s="311">
        <v>5.5</v>
      </c>
      <c r="DJ33" s="351">
        <v>3</v>
      </c>
      <c r="DK33" s="359">
        <v>7</v>
      </c>
      <c r="DL33" s="338" t="str">
        <f t="shared" si="58"/>
        <v>3/7</v>
      </c>
      <c r="DM33" s="311">
        <f t="shared" si="59"/>
        <v>4.3</v>
      </c>
      <c r="DN33" s="28">
        <f t="shared" si="60"/>
        <v>6.3</v>
      </c>
      <c r="DO33" s="343">
        <f t="shared" si="61"/>
        <v>6.3</v>
      </c>
      <c r="DP33" s="364" t="str">
        <f t="shared" si="62"/>
        <v>4.3/6.3</v>
      </c>
      <c r="DQ33" s="311">
        <v>6.5</v>
      </c>
      <c r="DR33" s="351">
        <v>4</v>
      </c>
      <c r="DS33" s="351"/>
      <c r="DT33" s="338">
        <f t="shared" si="63"/>
        <v>4</v>
      </c>
      <c r="DU33" s="311">
        <f t="shared" si="64"/>
        <v>5.3</v>
      </c>
      <c r="DV33" s="28" t="str">
        <f t="shared" si="65"/>
        <v>-</v>
      </c>
      <c r="DW33" s="343">
        <f t="shared" si="66"/>
        <v>5.3</v>
      </c>
      <c r="DX33" s="348">
        <f t="shared" si="67"/>
        <v>5.3</v>
      </c>
      <c r="DY33" s="311">
        <v>4.7</v>
      </c>
      <c r="DZ33" s="351">
        <v>1</v>
      </c>
      <c r="EA33" s="351">
        <v>3</v>
      </c>
      <c r="EB33" s="338" t="str">
        <f t="shared" si="68"/>
        <v>1/3</v>
      </c>
      <c r="EC33" s="311">
        <f t="shared" si="69"/>
        <v>2.9</v>
      </c>
      <c r="ED33" s="28">
        <f t="shared" si="70"/>
        <v>3.9</v>
      </c>
      <c r="EE33" s="343">
        <v>7</v>
      </c>
      <c r="EF33" s="262" t="s">
        <v>421</v>
      </c>
      <c r="EG33" s="354">
        <f t="shared" si="72"/>
        <v>5.5</v>
      </c>
      <c r="EH33" s="354">
        <f t="shared" si="73"/>
        <v>6.5</v>
      </c>
      <c r="EI33" s="337" t="str">
        <f t="shared" si="74"/>
        <v>TBK</v>
      </c>
      <c r="EJ33" s="355">
        <f t="shared" si="75"/>
        <v>6.2</v>
      </c>
      <c r="EK33" s="337" t="str">
        <f t="shared" si="76"/>
        <v>TBK</v>
      </c>
      <c r="EL33" s="345">
        <v>4.5</v>
      </c>
      <c r="EM33" s="351">
        <v>6</v>
      </c>
      <c r="EN33" s="351"/>
      <c r="EO33" s="357">
        <f t="shared" si="77"/>
        <v>6</v>
      </c>
      <c r="EP33" s="345">
        <f t="shared" si="78"/>
        <v>5.3</v>
      </c>
      <c r="EQ33" s="147" t="str">
        <f t="shared" si="79"/>
        <v>-</v>
      </c>
      <c r="ER33" s="343">
        <f>MAX(EP33:EQ33)</f>
        <v>5.3</v>
      </c>
      <c r="ES33" s="350">
        <f t="shared" si="80"/>
        <v>5.3</v>
      </c>
      <c r="ET33" s="345">
        <v>6</v>
      </c>
      <c r="EU33" s="351">
        <v>6</v>
      </c>
      <c r="EV33" s="351"/>
      <c r="EW33" s="357">
        <f t="shared" si="81"/>
        <v>6</v>
      </c>
      <c r="EX33" s="345">
        <f t="shared" si="82"/>
        <v>6</v>
      </c>
      <c r="EY33" s="147" t="str">
        <f t="shared" si="83"/>
        <v>-</v>
      </c>
      <c r="EZ33" s="343">
        <f>MAX(EX33:EY33)</f>
        <v>6</v>
      </c>
      <c r="FA33" s="350">
        <f t="shared" si="84"/>
        <v>6</v>
      </c>
      <c r="FB33" s="345">
        <v>6</v>
      </c>
      <c r="FC33" s="351">
        <v>3</v>
      </c>
      <c r="FD33" s="351">
        <v>6</v>
      </c>
      <c r="FE33" s="357" t="str">
        <f t="shared" si="85"/>
        <v>3/6</v>
      </c>
      <c r="FF33" s="345">
        <f t="shared" si="86"/>
        <v>4.5</v>
      </c>
      <c r="FG33" s="147">
        <f t="shared" si="87"/>
        <v>6</v>
      </c>
      <c r="FH33" s="343">
        <f>MAX(FF33:FG33)</f>
        <v>6</v>
      </c>
      <c r="FI33" s="350" t="str">
        <f t="shared" si="88"/>
        <v>4.5/6</v>
      </c>
      <c r="FJ33" s="256">
        <v>6</v>
      </c>
      <c r="FK33" s="256"/>
      <c r="FL33" s="256">
        <f t="shared" si="89"/>
        <v>6</v>
      </c>
      <c r="FM33" s="445">
        <f t="shared" si="90"/>
        <v>6</v>
      </c>
      <c r="FN33" s="345">
        <v>6.33</v>
      </c>
      <c r="FO33" s="351">
        <v>3</v>
      </c>
      <c r="FP33" s="351">
        <v>3</v>
      </c>
      <c r="FQ33" s="357" t="str">
        <f t="shared" si="91"/>
        <v>3/3</v>
      </c>
      <c r="FR33" s="345">
        <f t="shared" si="92"/>
        <v>4.7</v>
      </c>
      <c r="FS33" s="147">
        <f t="shared" si="93"/>
        <v>4.7</v>
      </c>
      <c r="FT33" s="343">
        <v>6.5</v>
      </c>
      <c r="FU33" s="262" t="s">
        <v>470</v>
      </c>
      <c r="FV33" s="256">
        <v>8</v>
      </c>
      <c r="FW33" s="256"/>
      <c r="FX33" s="256">
        <f t="shared" si="95"/>
        <v>8</v>
      </c>
      <c r="FY33" s="445">
        <f t="shared" si="96"/>
        <v>8</v>
      </c>
      <c r="FZ33" s="345">
        <v>4</v>
      </c>
      <c r="GA33" s="351">
        <v>6</v>
      </c>
      <c r="GB33" s="351"/>
      <c r="GC33" s="357">
        <f t="shared" si="97"/>
        <v>6</v>
      </c>
      <c r="GD33" s="345">
        <f t="shared" si="98"/>
        <v>5</v>
      </c>
      <c r="GE33" s="147" t="str">
        <f t="shared" si="99"/>
        <v>-</v>
      </c>
      <c r="GF33" s="343">
        <f>MAX(GD33:GE33)</f>
        <v>5</v>
      </c>
      <c r="GG33" s="350">
        <f t="shared" si="100"/>
        <v>5</v>
      </c>
      <c r="GH33" s="335">
        <f aca="true" t="shared" si="144" ref="GH33:GH48">ROUND((EP33*$ER$4+EX33*$EZ$4+FF33*$FH$4+FJ33*$FL$4+FR33*$FT$4+FV33*$FX$4+GD33*$GF$4)/$GI$4,1)</f>
        <v>5.8</v>
      </c>
      <c r="GI33" s="335">
        <f aca="true" t="shared" si="145" ref="GI33:GI48">ROUND((ER33*$ER$4+EZ33*$EZ$4+FH33*$FH$4+FL33*$FL$4+FT33*$FT$4+FX33*$FX$4+GF33*$GF$4)/$GI$4,1)</f>
        <v>6.3</v>
      </c>
      <c r="GJ33" s="337" t="str">
        <f t="shared" si="103"/>
        <v>TBK</v>
      </c>
      <c r="GK33" s="345">
        <v>6.5</v>
      </c>
      <c r="GL33" s="351">
        <v>8</v>
      </c>
      <c r="GM33" s="351"/>
      <c r="GN33" s="357">
        <f t="shared" si="104"/>
        <v>8</v>
      </c>
      <c r="GO33" s="345">
        <f t="shared" si="105"/>
        <v>7.3</v>
      </c>
      <c r="GP33" s="147" t="str">
        <f t="shared" si="106"/>
        <v>-</v>
      </c>
      <c r="GQ33" s="343">
        <f>MAX(GO33:GP33)</f>
        <v>7.3</v>
      </c>
      <c r="GR33" s="350">
        <f t="shared" si="107"/>
        <v>7.3</v>
      </c>
      <c r="GS33" s="345">
        <v>5.3</v>
      </c>
      <c r="GT33" s="351">
        <v>8</v>
      </c>
      <c r="GU33" s="351"/>
      <c r="GV33" s="357">
        <f t="shared" si="108"/>
        <v>8</v>
      </c>
      <c r="GW33" s="345">
        <f t="shared" si="109"/>
        <v>6.7</v>
      </c>
      <c r="GX33" s="147" t="str">
        <f t="shared" si="110"/>
        <v>-</v>
      </c>
      <c r="GY33" s="343">
        <f>MAX(GW33:GX33)</f>
        <v>6.7</v>
      </c>
      <c r="GZ33" s="350">
        <f t="shared" si="111"/>
        <v>6.7</v>
      </c>
      <c r="HA33" s="345">
        <v>5</v>
      </c>
      <c r="HB33" s="351">
        <v>8</v>
      </c>
      <c r="HC33" s="351"/>
      <c r="HD33" s="357">
        <f t="shared" si="112"/>
        <v>8</v>
      </c>
      <c r="HE33" s="345">
        <f t="shared" si="113"/>
        <v>6.5</v>
      </c>
      <c r="HF33" s="147" t="str">
        <f t="shared" si="114"/>
        <v>-</v>
      </c>
      <c r="HG33" s="343">
        <f>MAX(HE33:HF33)</f>
        <v>6.5</v>
      </c>
      <c r="HH33" s="350">
        <f t="shared" si="115"/>
        <v>6.5</v>
      </c>
      <c r="HI33" s="256">
        <v>6</v>
      </c>
      <c r="HJ33" s="256"/>
      <c r="HK33" s="256">
        <f t="shared" si="116"/>
        <v>6</v>
      </c>
      <c r="HL33" s="445">
        <f t="shared" si="117"/>
        <v>6</v>
      </c>
      <c r="HM33" s="256">
        <v>6</v>
      </c>
      <c r="HN33" s="256"/>
      <c r="HO33" s="256">
        <f t="shared" si="118"/>
        <v>6</v>
      </c>
      <c r="HP33" s="445">
        <f t="shared" si="119"/>
        <v>6</v>
      </c>
      <c r="HQ33" s="336">
        <f t="shared" si="120"/>
        <v>6.4</v>
      </c>
      <c r="HR33" s="336">
        <f t="shared" si="121"/>
        <v>6.4</v>
      </c>
      <c r="HS33" s="337" t="str">
        <f t="shared" si="122"/>
        <v>TBK</v>
      </c>
      <c r="HT33" s="443">
        <f t="shared" si="123"/>
        <v>6.4</v>
      </c>
      <c r="HU33" s="286" t="str">
        <f t="shared" si="124"/>
        <v>TBK</v>
      </c>
      <c r="HV33" s="444">
        <f t="shared" si="125"/>
        <v>6.3</v>
      </c>
      <c r="HW33" s="286" t="str">
        <f t="shared" si="126"/>
        <v>TBK</v>
      </c>
      <c r="HX33" s="612">
        <v>8</v>
      </c>
      <c r="HY33" s="612">
        <v>6</v>
      </c>
      <c r="HZ33" s="612">
        <v>7</v>
      </c>
      <c r="IA33" s="613">
        <f>ROUND(SUM(HX33:HZ33)/3,1)</f>
        <v>7</v>
      </c>
      <c r="IB33" s="648">
        <f t="shared" si="135"/>
        <v>6.7</v>
      </c>
      <c r="IC33" s="615" t="str">
        <f t="shared" si="128"/>
        <v>TBK</v>
      </c>
    </row>
    <row r="34" spans="1:237" s="17" customFormat="1" ht="15.75" customHeight="1">
      <c r="A34" s="564">
        <v>28</v>
      </c>
      <c r="B34" s="452">
        <v>40</v>
      </c>
      <c r="C34" s="456" t="s">
        <v>181</v>
      </c>
      <c r="D34" s="458" t="s">
        <v>392</v>
      </c>
      <c r="E34" s="459" t="s">
        <v>393</v>
      </c>
      <c r="F34" s="98" t="s">
        <v>66</v>
      </c>
      <c r="G34" s="99" t="s">
        <v>193</v>
      </c>
      <c r="H34" s="99" t="s">
        <v>129</v>
      </c>
      <c r="I34" s="52">
        <v>5</v>
      </c>
      <c r="J34" s="52"/>
      <c r="K34" s="310">
        <f>I34</f>
        <v>5</v>
      </c>
      <c r="L34" s="310">
        <v>5</v>
      </c>
      <c r="M34" s="310"/>
      <c r="N34" s="310">
        <f t="shared" si="143"/>
        <v>5</v>
      </c>
      <c r="O34" s="270">
        <v>7</v>
      </c>
      <c r="P34" s="270"/>
      <c r="Q34" s="338">
        <f t="shared" si="0"/>
        <v>7</v>
      </c>
      <c r="R34" s="311">
        <f t="shared" si="1"/>
        <v>5.7</v>
      </c>
      <c r="S34" s="312" t="str">
        <f>IF(ISNUMBER(#REF!),#REF!,"-")</f>
        <v>-</v>
      </c>
      <c r="T34" s="339">
        <f t="shared" si="2"/>
        <v>5.7</v>
      </c>
      <c r="U34" s="348">
        <f>IF(R34&gt;=5,R34,IF(S34&gt;=5,R34&amp;"/"&amp;S34,R34&amp;"/"&amp;S34))</f>
        <v>5.7</v>
      </c>
      <c r="V34" s="341">
        <v>8</v>
      </c>
      <c r="W34" s="342">
        <v>7</v>
      </c>
      <c r="X34" s="342"/>
      <c r="Y34" s="338">
        <f t="shared" si="3"/>
        <v>7</v>
      </c>
      <c r="Z34" s="311">
        <f t="shared" si="4"/>
        <v>7.5</v>
      </c>
      <c r="AA34" s="28" t="str">
        <f t="shared" si="5"/>
        <v>-</v>
      </c>
      <c r="AB34" s="343">
        <f t="shared" si="6"/>
        <v>7.5</v>
      </c>
      <c r="AC34" s="344">
        <f t="shared" si="7"/>
        <v>7.5</v>
      </c>
      <c r="AD34" s="345"/>
      <c r="AE34" s="356"/>
      <c r="AF34" s="357"/>
      <c r="AG34" s="357" t="s">
        <v>209</v>
      </c>
      <c r="AH34" s="345">
        <v>5</v>
      </c>
      <c r="AI34" s="147" t="str">
        <f t="shared" si="10"/>
        <v>-</v>
      </c>
      <c r="AJ34" s="345">
        <f t="shared" si="11"/>
        <v>5</v>
      </c>
      <c r="AK34" s="362">
        <f t="shared" si="12"/>
        <v>5</v>
      </c>
      <c r="AL34" s="347">
        <v>6</v>
      </c>
      <c r="AM34" s="310">
        <v>7</v>
      </c>
      <c r="AN34" s="270"/>
      <c r="AO34" s="338">
        <f t="shared" si="13"/>
        <v>7</v>
      </c>
      <c r="AP34" s="311">
        <f t="shared" si="14"/>
        <v>6.5</v>
      </c>
      <c r="AQ34" s="28" t="str">
        <f t="shared" si="15"/>
        <v>-</v>
      </c>
      <c r="AR34" s="343">
        <f t="shared" si="16"/>
        <v>6.5</v>
      </c>
      <c r="AS34" s="344">
        <f t="shared" si="17"/>
        <v>6.5</v>
      </c>
      <c r="AT34" s="342">
        <v>7.5</v>
      </c>
      <c r="AU34" s="342">
        <v>6</v>
      </c>
      <c r="AV34" s="342"/>
      <c r="AW34" s="338">
        <f t="shared" si="18"/>
        <v>6</v>
      </c>
      <c r="AX34" s="311">
        <f t="shared" si="19"/>
        <v>6.8</v>
      </c>
      <c r="AY34" s="28" t="str">
        <f t="shared" si="20"/>
        <v>-</v>
      </c>
      <c r="AZ34" s="343">
        <f t="shared" si="21"/>
        <v>6.8</v>
      </c>
      <c r="BA34" s="344">
        <f t="shared" si="22"/>
        <v>6.8</v>
      </c>
      <c r="BB34" s="311">
        <v>6</v>
      </c>
      <c r="BC34" s="310">
        <v>6</v>
      </c>
      <c r="BD34" s="338"/>
      <c r="BE34" s="338">
        <f t="shared" si="137"/>
        <v>6</v>
      </c>
      <c r="BF34" s="311">
        <f t="shared" si="24"/>
        <v>6</v>
      </c>
      <c r="BG34" s="28" t="str">
        <f t="shared" si="138"/>
        <v>-</v>
      </c>
      <c r="BH34" s="343">
        <f t="shared" si="26"/>
        <v>6</v>
      </c>
      <c r="BI34" s="348">
        <f t="shared" si="139"/>
        <v>6</v>
      </c>
      <c r="BJ34" s="311">
        <v>5</v>
      </c>
      <c r="BK34" s="310">
        <v>5</v>
      </c>
      <c r="BL34" s="358"/>
      <c r="BM34" s="338">
        <f t="shared" si="140"/>
        <v>5</v>
      </c>
      <c r="BN34" s="311">
        <f t="shared" si="28"/>
        <v>5</v>
      </c>
      <c r="BO34" s="28" t="str">
        <f t="shared" si="29"/>
        <v>-</v>
      </c>
      <c r="BP34" s="343">
        <f t="shared" si="141"/>
        <v>5</v>
      </c>
      <c r="BQ34" s="350">
        <f t="shared" si="142"/>
        <v>5</v>
      </c>
      <c r="BR34" s="466">
        <f t="shared" si="30"/>
        <v>6.2</v>
      </c>
      <c r="BS34" s="467">
        <f t="shared" si="31"/>
        <v>6.2</v>
      </c>
      <c r="BT34" s="337" t="str">
        <f t="shared" si="32"/>
        <v>TBK</v>
      </c>
      <c r="BU34" s="311">
        <v>8.4</v>
      </c>
      <c r="BV34" s="310">
        <v>7</v>
      </c>
      <c r="BW34" s="270"/>
      <c r="BX34" s="338">
        <f t="shared" si="33"/>
        <v>7</v>
      </c>
      <c r="BY34" s="311">
        <f t="shared" si="34"/>
        <v>7.7</v>
      </c>
      <c r="BZ34" s="28" t="str">
        <f t="shared" si="35"/>
        <v>-</v>
      </c>
      <c r="CA34" s="343">
        <f t="shared" si="36"/>
        <v>7.7</v>
      </c>
      <c r="CB34" s="344">
        <f t="shared" si="37"/>
        <v>7.7</v>
      </c>
      <c r="CC34" s="311">
        <v>7.5</v>
      </c>
      <c r="CD34" s="351">
        <v>6</v>
      </c>
      <c r="CE34" s="351"/>
      <c r="CF34" s="338">
        <f t="shared" si="38"/>
        <v>6</v>
      </c>
      <c r="CG34" s="311">
        <f t="shared" si="39"/>
        <v>6.8</v>
      </c>
      <c r="CH34" s="28" t="str">
        <f t="shared" si="40"/>
        <v>-</v>
      </c>
      <c r="CI34" s="343">
        <f t="shared" si="41"/>
        <v>6.8</v>
      </c>
      <c r="CJ34" s="353">
        <f t="shared" si="42"/>
        <v>6.8</v>
      </c>
      <c r="CK34" s="311">
        <v>6.3</v>
      </c>
      <c r="CL34" s="351">
        <v>5</v>
      </c>
      <c r="CM34" s="351"/>
      <c r="CN34" s="338">
        <f t="shared" si="43"/>
        <v>5</v>
      </c>
      <c r="CO34" s="311">
        <f t="shared" si="44"/>
        <v>5.7</v>
      </c>
      <c r="CP34" s="28" t="str">
        <f t="shared" si="45"/>
        <v>-</v>
      </c>
      <c r="CQ34" s="343">
        <f t="shared" si="46"/>
        <v>5.7</v>
      </c>
      <c r="CR34" s="348">
        <f t="shared" si="47"/>
        <v>5.7</v>
      </c>
      <c r="CS34" s="311">
        <v>6.8</v>
      </c>
      <c r="CT34" s="351">
        <v>7</v>
      </c>
      <c r="CU34" s="351"/>
      <c r="CV34" s="338">
        <f t="shared" si="48"/>
        <v>7</v>
      </c>
      <c r="CW34" s="311">
        <f t="shared" si="49"/>
        <v>6.9</v>
      </c>
      <c r="CX34" s="28" t="str">
        <f t="shared" si="50"/>
        <v>-</v>
      </c>
      <c r="CY34" s="343">
        <f t="shared" si="51"/>
        <v>6.9</v>
      </c>
      <c r="CZ34" s="348">
        <f t="shared" si="52"/>
        <v>6.9</v>
      </c>
      <c r="DA34" s="311">
        <v>5.6</v>
      </c>
      <c r="DB34" s="351">
        <v>9</v>
      </c>
      <c r="DC34" s="352"/>
      <c r="DD34" s="338">
        <f t="shared" si="53"/>
        <v>9</v>
      </c>
      <c r="DE34" s="311">
        <f t="shared" si="54"/>
        <v>7.3</v>
      </c>
      <c r="DF34" s="28" t="str">
        <f t="shared" si="55"/>
        <v>-</v>
      </c>
      <c r="DG34" s="343">
        <f t="shared" si="56"/>
        <v>7.3</v>
      </c>
      <c r="DH34" s="348">
        <f t="shared" si="57"/>
        <v>7.3</v>
      </c>
      <c r="DI34" s="311">
        <v>7</v>
      </c>
      <c r="DJ34" s="351">
        <v>7</v>
      </c>
      <c r="DK34" s="359"/>
      <c r="DL34" s="338">
        <f t="shared" si="58"/>
        <v>7</v>
      </c>
      <c r="DM34" s="311">
        <f t="shared" si="59"/>
        <v>7</v>
      </c>
      <c r="DN34" s="28" t="str">
        <f t="shared" si="60"/>
        <v>-</v>
      </c>
      <c r="DO34" s="343">
        <f t="shared" si="61"/>
        <v>7</v>
      </c>
      <c r="DP34" s="348">
        <f t="shared" si="62"/>
        <v>7</v>
      </c>
      <c r="DQ34" s="311">
        <v>7.5</v>
      </c>
      <c r="DR34" s="351">
        <v>3</v>
      </c>
      <c r="DS34" s="351"/>
      <c r="DT34" s="338">
        <f t="shared" si="63"/>
        <v>3</v>
      </c>
      <c r="DU34" s="311">
        <f t="shared" si="64"/>
        <v>5.3</v>
      </c>
      <c r="DV34" s="28" t="str">
        <f t="shared" si="65"/>
        <v>-</v>
      </c>
      <c r="DW34" s="343">
        <f t="shared" si="66"/>
        <v>5.3</v>
      </c>
      <c r="DX34" s="348">
        <f t="shared" si="67"/>
        <v>5.3</v>
      </c>
      <c r="DY34" s="311">
        <v>6.7</v>
      </c>
      <c r="DZ34" s="351">
        <v>3</v>
      </c>
      <c r="EA34" s="351">
        <v>7</v>
      </c>
      <c r="EB34" s="338" t="str">
        <f t="shared" si="68"/>
        <v>3/7</v>
      </c>
      <c r="EC34" s="311">
        <f t="shared" si="69"/>
        <v>4.9</v>
      </c>
      <c r="ED34" s="28">
        <f t="shared" si="70"/>
        <v>6.9</v>
      </c>
      <c r="EE34" s="343">
        <f>MAX(EC34:ED34)</f>
        <v>6.9</v>
      </c>
      <c r="EF34" s="350" t="str">
        <f t="shared" si="71"/>
        <v>4.9/6.9</v>
      </c>
      <c r="EG34" s="354">
        <f t="shared" si="72"/>
        <v>6.3</v>
      </c>
      <c r="EH34" s="354">
        <f t="shared" si="73"/>
        <v>6.7</v>
      </c>
      <c r="EI34" s="337" t="str">
        <f t="shared" si="74"/>
        <v>TBK</v>
      </c>
      <c r="EJ34" s="355">
        <f t="shared" si="75"/>
        <v>6.5</v>
      </c>
      <c r="EK34" s="337" t="str">
        <f t="shared" si="76"/>
        <v>TBK</v>
      </c>
      <c r="EL34" s="345">
        <v>5.5</v>
      </c>
      <c r="EM34" s="351">
        <v>2</v>
      </c>
      <c r="EN34" s="351">
        <v>6</v>
      </c>
      <c r="EO34" s="357" t="str">
        <f t="shared" si="77"/>
        <v>2/6</v>
      </c>
      <c r="EP34" s="345">
        <f t="shared" si="78"/>
        <v>3.8</v>
      </c>
      <c r="EQ34" s="147">
        <f t="shared" si="79"/>
        <v>5.8</v>
      </c>
      <c r="ER34" s="343">
        <f>MAX(EP34:EQ34)</f>
        <v>5.8</v>
      </c>
      <c r="ES34" s="350" t="str">
        <f t="shared" si="80"/>
        <v>3.8/5.8</v>
      </c>
      <c r="ET34" s="345">
        <v>7</v>
      </c>
      <c r="EU34" s="351">
        <v>5</v>
      </c>
      <c r="EV34" s="351"/>
      <c r="EW34" s="357">
        <f t="shared" si="81"/>
        <v>5</v>
      </c>
      <c r="EX34" s="345">
        <f t="shared" si="82"/>
        <v>6</v>
      </c>
      <c r="EY34" s="147" t="str">
        <f t="shared" si="83"/>
        <v>-</v>
      </c>
      <c r="EZ34" s="343">
        <f>MAX(EX34:EY34)</f>
        <v>6</v>
      </c>
      <c r="FA34" s="350">
        <f t="shared" si="84"/>
        <v>6</v>
      </c>
      <c r="FB34" s="345">
        <v>6</v>
      </c>
      <c r="FC34" s="351">
        <v>3</v>
      </c>
      <c r="FD34" s="351">
        <v>6</v>
      </c>
      <c r="FE34" s="357" t="str">
        <f t="shared" si="85"/>
        <v>3/6</v>
      </c>
      <c r="FF34" s="345">
        <f t="shared" si="86"/>
        <v>4.5</v>
      </c>
      <c r="FG34" s="147">
        <f t="shared" si="87"/>
        <v>6</v>
      </c>
      <c r="FH34" s="343">
        <f>MAX(FF34:FG34)</f>
        <v>6</v>
      </c>
      <c r="FI34" s="350" t="str">
        <f t="shared" si="88"/>
        <v>4.5/6</v>
      </c>
      <c r="FJ34" s="256">
        <v>6</v>
      </c>
      <c r="FK34" s="256"/>
      <c r="FL34" s="256">
        <f t="shared" si="89"/>
        <v>6</v>
      </c>
      <c r="FM34" s="445">
        <f t="shared" si="90"/>
        <v>6</v>
      </c>
      <c r="FN34" s="345">
        <v>6.33</v>
      </c>
      <c r="FO34" s="351">
        <v>3</v>
      </c>
      <c r="FP34" s="351">
        <v>5</v>
      </c>
      <c r="FQ34" s="357" t="str">
        <f t="shared" si="91"/>
        <v>3/5</v>
      </c>
      <c r="FR34" s="345">
        <f t="shared" si="92"/>
        <v>4.7</v>
      </c>
      <c r="FS34" s="147">
        <f t="shared" si="93"/>
        <v>5.7</v>
      </c>
      <c r="FT34" s="343">
        <f>MAX(FR34:FS34)</f>
        <v>5.7</v>
      </c>
      <c r="FU34" s="350" t="str">
        <f t="shared" si="94"/>
        <v>4.7/5.7</v>
      </c>
      <c r="FV34" s="256">
        <v>9</v>
      </c>
      <c r="FW34" s="256"/>
      <c r="FX34" s="256">
        <f t="shared" si="95"/>
        <v>9</v>
      </c>
      <c r="FY34" s="445">
        <f t="shared" si="96"/>
        <v>9</v>
      </c>
      <c r="FZ34" s="345">
        <v>5</v>
      </c>
      <c r="GA34" s="351">
        <v>7</v>
      </c>
      <c r="GB34" s="351"/>
      <c r="GC34" s="357">
        <f t="shared" si="97"/>
        <v>7</v>
      </c>
      <c r="GD34" s="345">
        <f t="shared" si="98"/>
        <v>6</v>
      </c>
      <c r="GE34" s="147" t="str">
        <f t="shared" si="99"/>
        <v>-</v>
      </c>
      <c r="GF34" s="343">
        <f>MAX(GD34:GE34)</f>
        <v>6</v>
      </c>
      <c r="GG34" s="350">
        <f t="shared" si="100"/>
        <v>6</v>
      </c>
      <c r="GH34" s="335">
        <f t="shared" si="144"/>
        <v>5.9</v>
      </c>
      <c r="GI34" s="335">
        <f t="shared" si="145"/>
        <v>6.5</v>
      </c>
      <c r="GJ34" s="337" t="str">
        <f t="shared" si="103"/>
        <v>TBK</v>
      </c>
      <c r="GK34" s="345">
        <v>6.5</v>
      </c>
      <c r="GL34" s="351">
        <v>7</v>
      </c>
      <c r="GM34" s="351"/>
      <c r="GN34" s="357">
        <f t="shared" si="104"/>
        <v>7</v>
      </c>
      <c r="GO34" s="345">
        <f t="shared" si="105"/>
        <v>6.8</v>
      </c>
      <c r="GP34" s="147" t="str">
        <f t="shared" si="106"/>
        <v>-</v>
      </c>
      <c r="GQ34" s="343">
        <f>MAX(GO34:GP34)</f>
        <v>6.8</v>
      </c>
      <c r="GR34" s="350">
        <f t="shared" si="107"/>
        <v>6.8</v>
      </c>
      <c r="GS34" s="345">
        <v>6.3</v>
      </c>
      <c r="GT34" s="351">
        <v>7</v>
      </c>
      <c r="GU34" s="351"/>
      <c r="GV34" s="357">
        <f t="shared" si="108"/>
        <v>7</v>
      </c>
      <c r="GW34" s="345">
        <f t="shared" si="109"/>
        <v>6.7</v>
      </c>
      <c r="GX34" s="147" t="str">
        <f t="shared" si="110"/>
        <v>-</v>
      </c>
      <c r="GY34" s="343">
        <f>MAX(GW34:GX34)</f>
        <v>6.7</v>
      </c>
      <c r="GZ34" s="350">
        <f t="shared" si="111"/>
        <v>6.7</v>
      </c>
      <c r="HA34" s="345">
        <v>8</v>
      </c>
      <c r="HB34" s="351">
        <v>8</v>
      </c>
      <c r="HC34" s="351"/>
      <c r="HD34" s="357">
        <f t="shared" si="112"/>
        <v>8</v>
      </c>
      <c r="HE34" s="345">
        <f t="shared" si="113"/>
        <v>8</v>
      </c>
      <c r="HF34" s="147" t="str">
        <f t="shared" si="114"/>
        <v>-</v>
      </c>
      <c r="HG34" s="343">
        <f>MAX(HE34:HF34)</f>
        <v>8</v>
      </c>
      <c r="HH34" s="350">
        <f t="shared" si="115"/>
        <v>8</v>
      </c>
      <c r="HI34" s="256">
        <v>8</v>
      </c>
      <c r="HJ34" s="256"/>
      <c r="HK34" s="256">
        <f t="shared" si="116"/>
        <v>8</v>
      </c>
      <c r="HL34" s="445">
        <f t="shared" si="117"/>
        <v>8</v>
      </c>
      <c r="HM34" s="256">
        <v>6</v>
      </c>
      <c r="HN34" s="256"/>
      <c r="HO34" s="256">
        <f t="shared" si="118"/>
        <v>6</v>
      </c>
      <c r="HP34" s="445">
        <f t="shared" si="119"/>
        <v>6</v>
      </c>
      <c r="HQ34" s="336">
        <f t="shared" si="120"/>
        <v>6.8</v>
      </c>
      <c r="HR34" s="336">
        <f t="shared" si="121"/>
        <v>6.8</v>
      </c>
      <c r="HS34" s="337" t="str">
        <f t="shared" si="122"/>
        <v>TBK</v>
      </c>
      <c r="HT34" s="443">
        <f t="shared" si="123"/>
        <v>6.7</v>
      </c>
      <c r="HU34" s="286" t="str">
        <f t="shared" si="124"/>
        <v>TBK</v>
      </c>
      <c r="HV34" s="444">
        <f t="shared" si="125"/>
        <v>6.6</v>
      </c>
      <c r="HW34" s="286" t="str">
        <f t="shared" si="126"/>
        <v>TBK</v>
      </c>
      <c r="HX34" s="612">
        <v>7.5</v>
      </c>
      <c r="HY34" s="612">
        <v>5.5</v>
      </c>
      <c r="HZ34" s="612">
        <v>6.5</v>
      </c>
      <c r="IA34" s="613">
        <f>ROUND(SUM(HX34:HZ34)/3,1)</f>
        <v>6.5</v>
      </c>
      <c r="IB34" s="648">
        <f t="shared" si="135"/>
        <v>6.6</v>
      </c>
      <c r="IC34" s="615" t="str">
        <f t="shared" si="128"/>
        <v>TBK</v>
      </c>
    </row>
    <row r="35" spans="1:237" ht="15.75" customHeight="1">
      <c r="A35" s="564">
        <v>29</v>
      </c>
      <c r="B35" s="452">
        <v>42</v>
      </c>
      <c r="C35" s="456" t="s">
        <v>200</v>
      </c>
      <c r="D35" s="458" t="s">
        <v>395</v>
      </c>
      <c r="E35" s="459" t="s">
        <v>203</v>
      </c>
      <c r="F35" s="98" t="s">
        <v>66</v>
      </c>
      <c r="G35" s="99" t="s">
        <v>205</v>
      </c>
      <c r="H35" s="99" t="s">
        <v>207</v>
      </c>
      <c r="I35" s="52">
        <v>4</v>
      </c>
      <c r="J35" s="52">
        <v>5</v>
      </c>
      <c r="K35" s="308" t="s">
        <v>226</v>
      </c>
      <c r="L35" s="310">
        <v>5</v>
      </c>
      <c r="M35" s="310"/>
      <c r="N35" s="310">
        <f t="shared" si="143"/>
        <v>5</v>
      </c>
      <c r="O35" s="270">
        <v>7</v>
      </c>
      <c r="P35" s="270"/>
      <c r="Q35" s="338">
        <f t="shared" si="0"/>
        <v>7</v>
      </c>
      <c r="R35" s="311">
        <f t="shared" si="1"/>
        <v>5.3</v>
      </c>
      <c r="S35" s="312">
        <v>5.7</v>
      </c>
      <c r="T35" s="339">
        <f t="shared" si="2"/>
        <v>5.7</v>
      </c>
      <c r="U35" s="340" t="s">
        <v>233</v>
      </c>
      <c r="V35" s="341">
        <v>7</v>
      </c>
      <c r="W35" s="342">
        <v>6</v>
      </c>
      <c r="X35" s="342"/>
      <c r="Y35" s="338">
        <f t="shared" si="3"/>
        <v>6</v>
      </c>
      <c r="Z35" s="311">
        <f t="shared" si="4"/>
        <v>6.5</v>
      </c>
      <c r="AA35" s="28" t="str">
        <f t="shared" si="5"/>
        <v>-</v>
      </c>
      <c r="AB35" s="343">
        <f t="shared" si="6"/>
        <v>6.5</v>
      </c>
      <c r="AC35" s="344">
        <f t="shared" si="7"/>
        <v>6.5</v>
      </c>
      <c r="AD35" s="311">
        <v>5.7</v>
      </c>
      <c r="AE35" s="310">
        <v>5</v>
      </c>
      <c r="AF35" s="270"/>
      <c r="AG35" s="338">
        <f>IF(AH35&gt;=5,AE35,IF(AI35&gt;=5,AE35&amp;"/"&amp;AF35,AE35&amp;"/"&amp;AF35))</f>
        <v>5</v>
      </c>
      <c r="AH35" s="311">
        <f>ROUND((AD35+AE35)/2,1)</f>
        <v>5.4</v>
      </c>
      <c r="AI35" s="28" t="str">
        <f t="shared" si="10"/>
        <v>-</v>
      </c>
      <c r="AJ35" s="345">
        <f t="shared" si="11"/>
        <v>5.4</v>
      </c>
      <c r="AK35" s="346">
        <f t="shared" si="12"/>
        <v>5.4</v>
      </c>
      <c r="AL35" s="347">
        <v>5.5</v>
      </c>
      <c r="AM35" s="310">
        <v>6</v>
      </c>
      <c r="AN35" s="270"/>
      <c r="AO35" s="338">
        <f t="shared" si="13"/>
        <v>6</v>
      </c>
      <c r="AP35" s="311">
        <f t="shared" si="14"/>
        <v>5.8</v>
      </c>
      <c r="AQ35" s="28" t="str">
        <f t="shared" si="15"/>
        <v>-</v>
      </c>
      <c r="AR35" s="343">
        <f t="shared" si="16"/>
        <v>5.8</v>
      </c>
      <c r="AS35" s="344">
        <f t="shared" si="17"/>
        <v>5.8</v>
      </c>
      <c r="AT35" s="342">
        <v>6</v>
      </c>
      <c r="AU35" s="342">
        <v>6</v>
      </c>
      <c r="AV35" s="342"/>
      <c r="AW35" s="338">
        <f t="shared" si="18"/>
        <v>6</v>
      </c>
      <c r="AX35" s="311">
        <f t="shared" si="19"/>
        <v>6</v>
      </c>
      <c r="AY35" s="28" t="str">
        <f t="shared" si="20"/>
        <v>-</v>
      </c>
      <c r="AZ35" s="343">
        <f t="shared" si="21"/>
        <v>6</v>
      </c>
      <c r="BA35" s="348">
        <f t="shared" si="22"/>
        <v>6</v>
      </c>
      <c r="BB35" s="311">
        <v>5.5</v>
      </c>
      <c r="BC35" s="310">
        <v>5</v>
      </c>
      <c r="BD35" s="338"/>
      <c r="BE35" s="338">
        <f>IF(BF35&gt;=5,BC35,IF(BG35&gt;=5,BC35&amp;"/"&amp;BD35,BC35&amp;"/"&amp;BD35))</f>
        <v>5</v>
      </c>
      <c r="BF35" s="311">
        <f t="shared" si="24"/>
        <v>5.3</v>
      </c>
      <c r="BG35" s="28" t="str">
        <f>IF(ISNUMBER(BD35),ROUND((BB35+BD35)/2,1),"-")</f>
        <v>-</v>
      </c>
      <c r="BH35" s="343">
        <f t="shared" si="26"/>
        <v>5.3</v>
      </c>
      <c r="BI35" s="344">
        <f>IF(BF35&gt;=5,BF35,IF(BG35&gt;=5,BF35&amp;"/"&amp;BG35,BF35&amp;"/"&amp;BG35))</f>
        <v>5.3</v>
      </c>
      <c r="BJ35" s="311">
        <v>6</v>
      </c>
      <c r="BK35" s="310">
        <v>4</v>
      </c>
      <c r="BL35" s="270"/>
      <c r="BM35" s="338">
        <f t="shared" si="140"/>
        <v>4</v>
      </c>
      <c r="BN35" s="311">
        <f t="shared" si="28"/>
        <v>5</v>
      </c>
      <c r="BO35" s="28" t="str">
        <f t="shared" si="29"/>
        <v>-</v>
      </c>
      <c r="BP35" s="343">
        <f t="shared" si="141"/>
        <v>5</v>
      </c>
      <c r="BQ35" s="350">
        <f t="shared" si="142"/>
        <v>5</v>
      </c>
      <c r="BR35" s="466">
        <f t="shared" si="30"/>
        <v>5.7</v>
      </c>
      <c r="BS35" s="467">
        <f t="shared" si="31"/>
        <v>5.8</v>
      </c>
      <c r="BT35" s="337" t="str">
        <f t="shared" si="32"/>
        <v>TB</v>
      </c>
      <c r="BU35" s="311">
        <v>7.2</v>
      </c>
      <c r="BV35" s="310">
        <v>7</v>
      </c>
      <c r="BW35" s="270"/>
      <c r="BX35" s="338">
        <f t="shared" si="33"/>
        <v>7</v>
      </c>
      <c r="BY35" s="311">
        <f t="shared" si="34"/>
        <v>7.1</v>
      </c>
      <c r="BZ35" s="28" t="str">
        <f t="shared" si="35"/>
        <v>-</v>
      </c>
      <c r="CA35" s="343">
        <f t="shared" si="36"/>
        <v>7.1</v>
      </c>
      <c r="CB35" s="344">
        <f t="shared" si="37"/>
        <v>7.1</v>
      </c>
      <c r="CC35" s="311">
        <v>7</v>
      </c>
      <c r="CD35" s="351">
        <v>4</v>
      </c>
      <c r="CE35" s="351"/>
      <c r="CF35" s="338">
        <f t="shared" si="38"/>
        <v>4</v>
      </c>
      <c r="CG35" s="311">
        <f t="shared" si="39"/>
        <v>5.5</v>
      </c>
      <c r="CH35" s="28" t="str">
        <f t="shared" si="40"/>
        <v>-</v>
      </c>
      <c r="CI35" s="343">
        <f t="shared" si="41"/>
        <v>5.5</v>
      </c>
      <c r="CJ35" s="353">
        <f t="shared" si="42"/>
        <v>5.5</v>
      </c>
      <c r="CK35" s="311">
        <v>3.3</v>
      </c>
      <c r="CL35" s="351">
        <v>5</v>
      </c>
      <c r="CM35" s="351">
        <v>5</v>
      </c>
      <c r="CN35" s="338" t="str">
        <f t="shared" si="43"/>
        <v>5/5</v>
      </c>
      <c r="CO35" s="311">
        <f t="shared" si="44"/>
        <v>4.2</v>
      </c>
      <c r="CP35" s="28">
        <f t="shared" si="45"/>
        <v>4.2</v>
      </c>
      <c r="CQ35" s="343">
        <v>6.8</v>
      </c>
      <c r="CR35" s="262" t="s">
        <v>451</v>
      </c>
      <c r="CS35" s="311">
        <v>7.3</v>
      </c>
      <c r="CT35" s="351">
        <v>0</v>
      </c>
      <c r="CU35" s="351">
        <v>4</v>
      </c>
      <c r="CV35" s="338" t="str">
        <f t="shared" si="48"/>
        <v>0/4</v>
      </c>
      <c r="CW35" s="311">
        <f t="shared" si="49"/>
        <v>3.7</v>
      </c>
      <c r="CX35" s="28">
        <f t="shared" si="50"/>
        <v>5.7</v>
      </c>
      <c r="CY35" s="343">
        <f t="shared" si="51"/>
        <v>5.7</v>
      </c>
      <c r="CZ35" s="348" t="str">
        <f t="shared" si="52"/>
        <v>3.7/5.7</v>
      </c>
      <c r="DA35" s="311">
        <v>7.3</v>
      </c>
      <c r="DB35" s="351">
        <v>9</v>
      </c>
      <c r="DC35" s="352"/>
      <c r="DD35" s="338">
        <f t="shared" si="53"/>
        <v>9</v>
      </c>
      <c r="DE35" s="311">
        <f t="shared" si="54"/>
        <v>8.2</v>
      </c>
      <c r="DF35" s="28" t="str">
        <f t="shared" si="55"/>
        <v>-</v>
      </c>
      <c r="DG35" s="343">
        <f t="shared" si="56"/>
        <v>8.2</v>
      </c>
      <c r="DH35" s="348">
        <f t="shared" si="57"/>
        <v>8.2</v>
      </c>
      <c r="DI35" s="311">
        <v>3</v>
      </c>
      <c r="DJ35" s="351">
        <v>8</v>
      </c>
      <c r="DK35" s="359"/>
      <c r="DL35" s="338">
        <f t="shared" si="58"/>
        <v>8</v>
      </c>
      <c r="DM35" s="311">
        <f t="shared" si="59"/>
        <v>5.5</v>
      </c>
      <c r="DN35" s="28" t="str">
        <f t="shared" si="60"/>
        <v>-</v>
      </c>
      <c r="DO35" s="343">
        <f t="shared" si="61"/>
        <v>5.5</v>
      </c>
      <c r="DP35" s="348">
        <f t="shared" si="62"/>
        <v>5.5</v>
      </c>
      <c r="DQ35" s="311">
        <v>8</v>
      </c>
      <c r="DR35" s="351">
        <v>6</v>
      </c>
      <c r="DS35" s="351"/>
      <c r="DT35" s="338">
        <f t="shared" si="63"/>
        <v>6</v>
      </c>
      <c r="DU35" s="311">
        <f t="shared" si="64"/>
        <v>7</v>
      </c>
      <c r="DV35" s="28" t="str">
        <f t="shared" si="65"/>
        <v>-</v>
      </c>
      <c r="DW35" s="343">
        <f t="shared" si="66"/>
        <v>7</v>
      </c>
      <c r="DX35" s="348">
        <f t="shared" si="67"/>
        <v>7</v>
      </c>
      <c r="DY35" s="311">
        <v>5.7</v>
      </c>
      <c r="DZ35" s="351">
        <v>4</v>
      </c>
      <c r="EA35" s="351">
        <v>7</v>
      </c>
      <c r="EB35" s="338" t="str">
        <f t="shared" si="68"/>
        <v>4/7</v>
      </c>
      <c r="EC35" s="311">
        <f t="shared" si="69"/>
        <v>4.9</v>
      </c>
      <c r="ED35" s="28">
        <f t="shared" si="70"/>
        <v>6.4</v>
      </c>
      <c r="EE35" s="343">
        <f>MAX(EC35:ED35)</f>
        <v>6.4</v>
      </c>
      <c r="EF35" s="350" t="str">
        <f t="shared" si="71"/>
        <v>4.9/6.4</v>
      </c>
      <c r="EG35" s="354">
        <f t="shared" si="72"/>
        <v>5.6</v>
      </c>
      <c r="EH35" s="354">
        <f t="shared" si="73"/>
        <v>6.6</v>
      </c>
      <c r="EI35" s="337" t="str">
        <f t="shared" si="74"/>
        <v>TBK</v>
      </c>
      <c r="EJ35" s="355">
        <f t="shared" si="75"/>
        <v>6.2</v>
      </c>
      <c r="EK35" s="337" t="str">
        <f t="shared" si="76"/>
        <v>TBK</v>
      </c>
      <c r="EL35" s="345">
        <v>6.5</v>
      </c>
      <c r="EM35" s="351">
        <v>0</v>
      </c>
      <c r="EN35" s="351">
        <v>6</v>
      </c>
      <c r="EO35" s="357" t="str">
        <f t="shared" si="77"/>
        <v>0/6</v>
      </c>
      <c r="EP35" s="345">
        <f t="shared" si="78"/>
        <v>3.3</v>
      </c>
      <c r="EQ35" s="147">
        <f t="shared" si="79"/>
        <v>6.3</v>
      </c>
      <c r="ER35" s="343">
        <f>MAX(EP35:EQ35)</f>
        <v>6.3</v>
      </c>
      <c r="ES35" s="350" t="str">
        <f t="shared" si="80"/>
        <v>3.3/6.3</v>
      </c>
      <c r="ET35" s="345">
        <v>6</v>
      </c>
      <c r="EU35" s="351">
        <v>0</v>
      </c>
      <c r="EV35" s="351">
        <v>5</v>
      </c>
      <c r="EW35" s="357" t="str">
        <f t="shared" si="81"/>
        <v>0/5</v>
      </c>
      <c r="EX35" s="345">
        <f t="shared" si="82"/>
        <v>3</v>
      </c>
      <c r="EY35" s="147">
        <f t="shared" si="83"/>
        <v>5.5</v>
      </c>
      <c r="EZ35" s="343">
        <f>MAX(EX35:EY35)</f>
        <v>5.5</v>
      </c>
      <c r="FA35" s="350" t="str">
        <f t="shared" si="84"/>
        <v>3/5.5</v>
      </c>
      <c r="FB35" s="345">
        <v>7.5</v>
      </c>
      <c r="FC35" s="351">
        <v>6</v>
      </c>
      <c r="FD35" s="351"/>
      <c r="FE35" s="357">
        <f t="shared" si="85"/>
        <v>6</v>
      </c>
      <c r="FF35" s="345">
        <f t="shared" si="86"/>
        <v>6.8</v>
      </c>
      <c r="FG35" s="147" t="str">
        <f t="shared" si="87"/>
        <v>-</v>
      </c>
      <c r="FH35" s="343">
        <f>MAX(FF35:FG35)</f>
        <v>6.8</v>
      </c>
      <c r="FI35" s="350">
        <f t="shared" si="88"/>
        <v>6.8</v>
      </c>
      <c r="FJ35" s="256">
        <v>0</v>
      </c>
      <c r="FK35" s="256">
        <v>7</v>
      </c>
      <c r="FL35" s="256">
        <f t="shared" si="89"/>
        <v>7</v>
      </c>
      <c r="FM35" s="446" t="str">
        <f t="shared" si="90"/>
        <v>0/7</v>
      </c>
      <c r="FN35" s="345">
        <v>8.33</v>
      </c>
      <c r="FO35" s="351">
        <v>6</v>
      </c>
      <c r="FP35" s="351"/>
      <c r="FQ35" s="357">
        <f t="shared" si="91"/>
        <v>6</v>
      </c>
      <c r="FR35" s="345">
        <f t="shared" si="92"/>
        <v>7.2</v>
      </c>
      <c r="FS35" s="147" t="str">
        <f t="shared" si="93"/>
        <v>-</v>
      </c>
      <c r="FT35" s="343">
        <f>MAX(FR35:FS35)</f>
        <v>7.2</v>
      </c>
      <c r="FU35" s="350">
        <f t="shared" si="94"/>
        <v>7.2</v>
      </c>
      <c r="FV35" s="256">
        <v>7</v>
      </c>
      <c r="FW35" s="256"/>
      <c r="FX35" s="256">
        <f t="shared" si="95"/>
        <v>7</v>
      </c>
      <c r="FY35" s="445">
        <f t="shared" si="96"/>
        <v>7</v>
      </c>
      <c r="FZ35" s="345">
        <v>7</v>
      </c>
      <c r="GA35" s="351">
        <v>6</v>
      </c>
      <c r="GB35" s="351"/>
      <c r="GC35" s="357">
        <f t="shared" si="97"/>
        <v>6</v>
      </c>
      <c r="GD35" s="345">
        <f t="shared" si="98"/>
        <v>6.5</v>
      </c>
      <c r="GE35" s="147" t="str">
        <f t="shared" si="99"/>
        <v>-</v>
      </c>
      <c r="GF35" s="343">
        <f>MAX(GD35:GE35)</f>
        <v>6.5</v>
      </c>
      <c r="GG35" s="350">
        <f t="shared" si="100"/>
        <v>6.5</v>
      </c>
      <c r="GH35" s="335">
        <f t="shared" si="144"/>
        <v>4.9</v>
      </c>
      <c r="GI35" s="335">
        <f t="shared" si="145"/>
        <v>6.8</v>
      </c>
      <c r="GJ35" s="337" t="str">
        <f t="shared" si="103"/>
        <v>TBK</v>
      </c>
      <c r="GK35" s="345">
        <v>5.5</v>
      </c>
      <c r="GL35" s="351">
        <v>7</v>
      </c>
      <c r="GM35" s="351"/>
      <c r="GN35" s="357">
        <f t="shared" si="104"/>
        <v>7</v>
      </c>
      <c r="GO35" s="345">
        <f t="shared" si="105"/>
        <v>6.3</v>
      </c>
      <c r="GP35" s="147" t="str">
        <f t="shared" si="106"/>
        <v>-</v>
      </c>
      <c r="GQ35" s="343">
        <f>MAX(GO35:GP35)</f>
        <v>6.3</v>
      </c>
      <c r="GR35" s="350">
        <f t="shared" si="107"/>
        <v>6.3</v>
      </c>
      <c r="GS35" s="345">
        <v>6.3</v>
      </c>
      <c r="GT35" s="351">
        <v>7</v>
      </c>
      <c r="GU35" s="351"/>
      <c r="GV35" s="357">
        <f t="shared" si="108"/>
        <v>7</v>
      </c>
      <c r="GW35" s="345">
        <f t="shared" si="109"/>
        <v>6.7</v>
      </c>
      <c r="GX35" s="147" t="str">
        <f t="shared" si="110"/>
        <v>-</v>
      </c>
      <c r="GY35" s="343">
        <f>MAX(GW35:GX35)</f>
        <v>6.7</v>
      </c>
      <c r="GZ35" s="350">
        <f t="shared" si="111"/>
        <v>6.7</v>
      </c>
      <c r="HA35" s="345">
        <v>7</v>
      </c>
      <c r="HB35" s="351">
        <v>8</v>
      </c>
      <c r="HC35" s="351"/>
      <c r="HD35" s="357">
        <f t="shared" si="112"/>
        <v>8</v>
      </c>
      <c r="HE35" s="345">
        <f t="shared" si="113"/>
        <v>7.5</v>
      </c>
      <c r="HF35" s="147" t="str">
        <f t="shared" si="114"/>
        <v>-</v>
      </c>
      <c r="HG35" s="343">
        <f>MAX(HE35:HF35)</f>
        <v>7.5</v>
      </c>
      <c r="HH35" s="350">
        <f t="shared" si="115"/>
        <v>7.5</v>
      </c>
      <c r="HI35" s="256">
        <v>6</v>
      </c>
      <c r="HJ35" s="256"/>
      <c r="HK35" s="256">
        <f t="shared" si="116"/>
        <v>6</v>
      </c>
      <c r="HL35" s="445">
        <f t="shared" si="117"/>
        <v>6</v>
      </c>
      <c r="HM35" s="256">
        <v>6</v>
      </c>
      <c r="HN35" s="256"/>
      <c r="HO35" s="256">
        <f t="shared" si="118"/>
        <v>6</v>
      </c>
      <c r="HP35" s="445">
        <f t="shared" si="119"/>
        <v>6</v>
      </c>
      <c r="HQ35" s="336">
        <f t="shared" si="120"/>
        <v>6.4</v>
      </c>
      <c r="HR35" s="336">
        <f t="shared" si="121"/>
        <v>6.4</v>
      </c>
      <c r="HS35" s="337" t="str">
        <f t="shared" si="122"/>
        <v>TBK</v>
      </c>
      <c r="HT35" s="443">
        <f t="shared" si="123"/>
        <v>6.6</v>
      </c>
      <c r="HU35" s="286" t="str">
        <f t="shared" si="124"/>
        <v>TBK</v>
      </c>
      <c r="HV35" s="444">
        <f t="shared" si="125"/>
        <v>6.4</v>
      </c>
      <c r="HW35" s="286" t="str">
        <f t="shared" si="126"/>
        <v>TBK</v>
      </c>
      <c r="HX35" s="612">
        <v>7</v>
      </c>
      <c r="HY35" s="612">
        <v>6.5</v>
      </c>
      <c r="HZ35" s="612">
        <v>8</v>
      </c>
      <c r="IA35" s="613">
        <f>ROUND(SUM(HX35:HZ35)/3,1)</f>
        <v>7.2</v>
      </c>
      <c r="IB35" s="648">
        <f t="shared" si="135"/>
        <v>6.8</v>
      </c>
      <c r="IC35" s="615" t="str">
        <f t="shared" si="128"/>
        <v>TBK</v>
      </c>
    </row>
    <row r="36" spans="1:237" s="17" customFormat="1" ht="15.75" customHeight="1">
      <c r="A36" s="564">
        <v>30</v>
      </c>
      <c r="B36" s="452">
        <v>43</v>
      </c>
      <c r="C36" s="456" t="s">
        <v>281</v>
      </c>
      <c r="D36" s="458" t="s">
        <v>379</v>
      </c>
      <c r="E36" s="459" t="s">
        <v>280</v>
      </c>
      <c r="F36" s="98" t="s">
        <v>66</v>
      </c>
      <c r="G36" s="99" t="s">
        <v>282</v>
      </c>
      <c r="H36" s="99" t="s">
        <v>68</v>
      </c>
      <c r="I36" s="236">
        <v>6</v>
      </c>
      <c r="J36" s="236"/>
      <c r="K36" s="367">
        <f aca="true" t="shared" si="146" ref="K36:K47">I36</f>
        <v>6</v>
      </c>
      <c r="L36" s="368">
        <v>7</v>
      </c>
      <c r="M36" s="368"/>
      <c r="N36" s="368">
        <f t="shared" si="143"/>
        <v>7</v>
      </c>
      <c r="O36" s="369">
        <v>8</v>
      </c>
      <c r="P36" s="369"/>
      <c r="Q36" s="370">
        <f t="shared" si="0"/>
        <v>8</v>
      </c>
      <c r="R36" s="311">
        <f t="shared" si="1"/>
        <v>7</v>
      </c>
      <c r="S36" s="371"/>
      <c r="T36" s="372">
        <f t="shared" si="2"/>
        <v>7</v>
      </c>
      <c r="U36" s="373">
        <f>IF(R36&gt;=5,R36,IF(S36&gt;=5,R36&amp;"/"&amp;S36,R36&amp;"/"&amp;S36))</f>
        <v>7</v>
      </c>
      <c r="V36" s="374">
        <v>9.1</v>
      </c>
      <c r="W36" s="375">
        <v>5</v>
      </c>
      <c r="X36" s="375"/>
      <c r="Y36" s="369">
        <f t="shared" si="3"/>
        <v>5</v>
      </c>
      <c r="Z36" s="376">
        <f t="shared" si="4"/>
        <v>7.1</v>
      </c>
      <c r="AA36" s="237" t="str">
        <f t="shared" si="5"/>
        <v>-</v>
      </c>
      <c r="AB36" s="377">
        <f t="shared" si="6"/>
        <v>7.1</v>
      </c>
      <c r="AC36" s="378">
        <f t="shared" si="7"/>
        <v>7.1</v>
      </c>
      <c r="AD36" s="379">
        <v>9</v>
      </c>
      <c r="AE36" s="378">
        <v>7</v>
      </c>
      <c r="AF36" s="376"/>
      <c r="AG36" s="378">
        <f aca="true" t="shared" si="147" ref="AG36:AG48">IF(AH36&gt;=5,AE36,IF(AI36&gt;=5,AE36&amp;"/"&amp;AF36,AE36&amp;"/"&amp;AF36))</f>
        <v>7</v>
      </c>
      <c r="AH36" s="376">
        <f aca="true" t="shared" si="148" ref="AH36:AH48">ROUND((AD36+AE36)/2,1)</f>
        <v>8</v>
      </c>
      <c r="AI36" s="237" t="str">
        <f t="shared" si="10"/>
        <v>-</v>
      </c>
      <c r="AJ36" s="380">
        <f t="shared" si="11"/>
        <v>8</v>
      </c>
      <c r="AK36" s="378">
        <f t="shared" si="12"/>
        <v>8</v>
      </c>
      <c r="AL36" s="379">
        <v>7.2</v>
      </c>
      <c r="AM36" s="368">
        <v>8</v>
      </c>
      <c r="AN36" s="381"/>
      <c r="AO36" s="369">
        <f t="shared" si="13"/>
        <v>8</v>
      </c>
      <c r="AP36" s="376">
        <f t="shared" si="14"/>
        <v>7.6</v>
      </c>
      <c r="AQ36" s="237" t="str">
        <f t="shared" si="15"/>
        <v>-</v>
      </c>
      <c r="AR36" s="377">
        <f t="shared" si="16"/>
        <v>7.6</v>
      </c>
      <c r="AS36" s="369">
        <f t="shared" si="17"/>
        <v>7.6</v>
      </c>
      <c r="AT36" s="311">
        <v>9.5</v>
      </c>
      <c r="AU36" s="310">
        <v>7</v>
      </c>
      <c r="AV36" s="338"/>
      <c r="AW36" s="338">
        <f t="shared" si="18"/>
        <v>7</v>
      </c>
      <c r="AX36" s="311">
        <f t="shared" si="19"/>
        <v>8.3</v>
      </c>
      <c r="AY36" s="28" t="str">
        <f t="shared" si="20"/>
        <v>-</v>
      </c>
      <c r="AZ36" s="343">
        <f t="shared" si="21"/>
        <v>8.3</v>
      </c>
      <c r="BA36" s="350">
        <f t="shared" si="22"/>
        <v>8.3</v>
      </c>
      <c r="BB36" s="376">
        <v>7.5</v>
      </c>
      <c r="BC36" s="368">
        <v>5</v>
      </c>
      <c r="BD36" s="381"/>
      <c r="BE36" s="369">
        <f aca="true" t="shared" si="149" ref="BE36:BE48">IF(BF36&gt;=5,BC36,IF(BG36&gt;=5,BC36&amp;"/"&amp;BD36,BC36&amp;"/"&amp;BD36))</f>
        <v>5</v>
      </c>
      <c r="BF36" s="376">
        <f t="shared" si="24"/>
        <v>6.3</v>
      </c>
      <c r="BG36" s="237" t="str">
        <f aca="true" t="shared" si="150" ref="BG36:BG48">IF(ISNUMBER(BD36),ROUND((BB36+BD36)/2,1),"-")</f>
        <v>-</v>
      </c>
      <c r="BH36" s="377">
        <f t="shared" si="26"/>
        <v>6.3</v>
      </c>
      <c r="BI36" s="382">
        <f aca="true" t="shared" si="151" ref="BI36:BI48">IF(BF36&gt;=5,BF36,IF(BG36&gt;=5,BF36&amp;"/"&amp;BG36,BF36&amp;"/"&amp;BG36))</f>
        <v>6.3</v>
      </c>
      <c r="BJ36" s="376">
        <v>6</v>
      </c>
      <c r="BK36" s="368">
        <v>4</v>
      </c>
      <c r="BL36" s="383"/>
      <c r="BM36" s="369">
        <f t="shared" si="140"/>
        <v>4</v>
      </c>
      <c r="BN36" s="376">
        <f t="shared" si="28"/>
        <v>5</v>
      </c>
      <c r="BO36" s="237" t="str">
        <f t="shared" si="29"/>
        <v>-</v>
      </c>
      <c r="BP36" s="377">
        <f t="shared" si="141"/>
        <v>5</v>
      </c>
      <c r="BQ36" s="384">
        <f t="shared" si="142"/>
        <v>5</v>
      </c>
      <c r="BR36" s="466">
        <f t="shared" si="30"/>
        <v>7</v>
      </c>
      <c r="BS36" s="467">
        <f t="shared" si="31"/>
        <v>7</v>
      </c>
      <c r="BT36" s="337" t="str">
        <f t="shared" si="32"/>
        <v>Khá</v>
      </c>
      <c r="BU36" s="311">
        <v>7.6</v>
      </c>
      <c r="BV36" s="310">
        <v>8</v>
      </c>
      <c r="BW36" s="270"/>
      <c r="BX36" s="338">
        <f t="shared" si="33"/>
        <v>8</v>
      </c>
      <c r="BY36" s="311">
        <f t="shared" si="34"/>
        <v>7.8</v>
      </c>
      <c r="BZ36" s="28" t="str">
        <f t="shared" si="35"/>
        <v>-</v>
      </c>
      <c r="CA36" s="343">
        <f t="shared" si="36"/>
        <v>7.8</v>
      </c>
      <c r="CB36" s="344">
        <f t="shared" si="37"/>
        <v>7.8</v>
      </c>
      <c r="CC36" s="383">
        <v>7.5</v>
      </c>
      <c r="CD36" s="375">
        <v>6</v>
      </c>
      <c r="CE36" s="375"/>
      <c r="CF36" s="369">
        <f t="shared" si="38"/>
        <v>6</v>
      </c>
      <c r="CG36" s="376">
        <f t="shared" si="39"/>
        <v>6.8</v>
      </c>
      <c r="CH36" s="237" t="str">
        <f t="shared" si="40"/>
        <v>-</v>
      </c>
      <c r="CI36" s="377">
        <f t="shared" si="41"/>
        <v>6.8</v>
      </c>
      <c r="CJ36" s="382">
        <f t="shared" si="42"/>
        <v>6.8</v>
      </c>
      <c r="CK36" s="311">
        <v>8.3</v>
      </c>
      <c r="CL36" s="310">
        <v>7</v>
      </c>
      <c r="CM36" s="270"/>
      <c r="CN36" s="338">
        <f t="shared" si="43"/>
        <v>7</v>
      </c>
      <c r="CO36" s="311">
        <f t="shared" si="44"/>
        <v>7.7</v>
      </c>
      <c r="CP36" s="28" t="str">
        <f t="shared" si="45"/>
        <v>-</v>
      </c>
      <c r="CQ36" s="343">
        <f t="shared" si="46"/>
        <v>7.7</v>
      </c>
      <c r="CR36" s="348">
        <f t="shared" si="47"/>
        <v>7.7</v>
      </c>
      <c r="CS36" s="311">
        <v>6.8</v>
      </c>
      <c r="CT36" s="385">
        <v>5</v>
      </c>
      <c r="CU36" s="270"/>
      <c r="CV36" s="338">
        <f t="shared" si="48"/>
        <v>5</v>
      </c>
      <c r="CW36" s="311">
        <f t="shared" si="49"/>
        <v>5.9</v>
      </c>
      <c r="CX36" s="28" t="str">
        <f t="shared" si="50"/>
        <v>-</v>
      </c>
      <c r="CY36" s="343">
        <f t="shared" si="51"/>
        <v>5.9</v>
      </c>
      <c r="CZ36" s="348">
        <f t="shared" si="52"/>
        <v>5.9</v>
      </c>
      <c r="DA36" s="311">
        <v>8.3</v>
      </c>
      <c r="DB36" s="310">
        <v>6</v>
      </c>
      <c r="DC36" s="270"/>
      <c r="DD36" s="338">
        <f t="shared" si="53"/>
        <v>6</v>
      </c>
      <c r="DE36" s="311">
        <f t="shared" si="54"/>
        <v>7.2</v>
      </c>
      <c r="DF36" s="28" t="str">
        <f t="shared" si="55"/>
        <v>-</v>
      </c>
      <c r="DG36" s="343">
        <f t="shared" si="56"/>
        <v>7.2</v>
      </c>
      <c r="DH36" s="348">
        <f t="shared" si="57"/>
        <v>7.2</v>
      </c>
      <c r="DI36" s="311">
        <v>7.5</v>
      </c>
      <c r="DJ36" s="310">
        <v>6</v>
      </c>
      <c r="DK36" s="270"/>
      <c r="DL36" s="338">
        <f t="shared" si="58"/>
        <v>6</v>
      </c>
      <c r="DM36" s="311">
        <f t="shared" si="59"/>
        <v>6.8</v>
      </c>
      <c r="DN36" s="28" t="str">
        <f t="shared" si="60"/>
        <v>-</v>
      </c>
      <c r="DO36" s="343">
        <f t="shared" si="61"/>
        <v>6.8</v>
      </c>
      <c r="DP36" s="348">
        <f t="shared" si="62"/>
        <v>6.8</v>
      </c>
      <c r="DQ36" s="311">
        <v>8</v>
      </c>
      <c r="DR36" s="310">
        <v>5</v>
      </c>
      <c r="DS36" s="270"/>
      <c r="DT36" s="338">
        <f t="shared" si="63"/>
        <v>5</v>
      </c>
      <c r="DU36" s="311">
        <f t="shared" si="64"/>
        <v>6.5</v>
      </c>
      <c r="DV36" s="28" t="str">
        <f t="shared" si="65"/>
        <v>-</v>
      </c>
      <c r="DW36" s="343">
        <f t="shared" si="66"/>
        <v>6.5</v>
      </c>
      <c r="DX36" s="348">
        <f t="shared" si="67"/>
        <v>6.5</v>
      </c>
      <c r="DY36" s="311">
        <v>8</v>
      </c>
      <c r="DZ36" s="310">
        <v>5</v>
      </c>
      <c r="EA36" s="338"/>
      <c r="EB36" s="338">
        <f t="shared" si="68"/>
        <v>5</v>
      </c>
      <c r="EC36" s="311">
        <f t="shared" si="69"/>
        <v>6.5</v>
      </c>
      <c r="ED36" s="28" t="str">
        <f t="shared" si="70"/>
        <v>-</v>
      </c>
      <c r="EE36" s="343">
        <f aca="true" t="shared" si="152" ref="EE36:EE48">MAX(EC36:ED36)</f>
        <v>6.5</v>
      </c>
      <c r="EF36" s="350">
        <f t="shared" si="71"/>
        <v>6.5</v>
      </c>
      <c r="EG36" s="354">
        <f aca="true" t="shared" si="153" ref="EG36:EG48">ROUND((BY36*$CA$4+CO36*$CQ$4+CW36*$CY$4+DE36*$DG$4+DM36*$DO$4+DU36*$DW$4+EC36*$EE$4+AX36*$AZ$4)/$EH$4,1)</f>
        <v>7</v>
      </c>
      <c r="EH36" s="335">
        <f aca="true" t="shared" si="154" ref="EH36:EH48">ROUND((CA36*$CA$4+CQ36*$CQ$4+CY36*$CY$4+DG36*$DG$4+DO36*$DO$4+DW36*$DW$4+EE36*$EE$4+AZ36*$AZ$4)/$EH$4,1)</f>
        <v>7</v>
      </c>
      <c r="EI36" s="337" t="str">
        <f t="shared" si="74"/>
        <v>Khá</v>
      </c>
      <c r="EJ36" s="355">
        <f t="shared" si="75"/>
        <v>7</v>
      </c>
      <c r="EK36" s="337" t="str">
        <f t="shared" si="76"/>
        <v>Khá</v>
      </c>
      <c r="EL36" s="345">
        <v>8</v>
      </c>
      <c r="EM36" s="351">
        <v>4</v>
      </c>
      <c r="EN36" s="352"/>
      <c r="EO36" s="357">
        <f t="shared" si="77"/>
        <v>4</v>
      </c>
      <c r="EP36" s="345">
        <f t="shared" si="78"/>
        <v>6</v>
      </c>
      <c r="EQ36" s="147" t="str">
        <f t="shared" si="79"/>
        <v>-</v>
      </c>
      <c r="ER36" s="343">
        <f>MAX(EP36:EQ36)</f>
        <v>6</v>
      </c>
      <c r="ES36" s="350">
        <f t="shared" si="80"/>
        <v>6</v>
      </c>
      <c r="ET36" s="345">
        <v>8.5</v>
      </c>
      <c r="EU36" s="351">
        <v>4</v>
      </c>
      <c r="EV36" s="352"/>
      <c r="EW36" s="357">
        <f t="shared" si="81"/>
        <v>4</v>
      </c>
      <c r="EX36" s="345">
        <f t="shared" si="82"/>
        <v>6.3</v>
      </c>
      <c r="EY36" s="147" t="str">
        <f t="shared" si="83"/>
        <v>-</v>
      </c>
      <c r="EZ36" s="343">
        <f>MAX(EX36:EY36)</f>
        <v>6.3</v>
      </c>
      <c r="FA36" s="350">
        <f t="shared" si="84"/>
        <v>6.3</v>
      </c>
      <c r="FB36" s="345">
        <v>5.5</v>
      </c>
      <c r="FC36" s="351">
        <v>7</v>
      </c>
      <c r="FD36" s="352"/>
      <c r="FE36" s="357">
        <f t="shared" si="85"/>
        <v>7</v>
      </c>
      <c r="FF36" s="345">
        <f t="shared" si="86"/>
        <v>6.3</v>
      </c>
      <c r="FG36" s="147" t="str">
        <f t="shared" si="87"/>
        <v>-</v>
      </c>
      <c r="FH36" s="343">
        <f>MAX(FF36:FG36)</f>
        <v>6.3</v>
      </c>
      <c r="FI36" s="350">
        <f t="shared" si="88"/>
        <v>6.3</v>
      </c>
      <c r="FJ36" s="256">
        <v>6</v>
      </c>
      <c r="FK36" s="256"/>
      <c r="FL36" s="256">
        <f t="shared" si="89"/>
        <v>6</v>
      </c>
      <c r="FM36" s="445">
        <f t="shared" si="90"/>
        <v>6</v>
      </c>
      <c r="FN36" s="345">
        <v>3.67</v>
      </c>
      <c r="FO36" s="351">
        <v>1</v>
      </c>
      <c r="FP36" s="351">
        <v>4</v>
      </c>
      <c r="FQ36" s="357" t="str">
        <f t="shared" si="91"/>
        <v>1/4</v>
      </c>
      <c r="FR36" s="345">
        <f t="shared" si="92"/>
        <v>2.3</v>
      </c>
      <c r="FS36" s="147">
        <f t="shared" si="93"/>
        <v>3.8</v>
      </c>
      <c r="FT36" s="343">
        <v>8.2</v>
      </c>
      <c r="FU36" s="262" t="s">
        <v>466</v>
      </c>
      <c r="FV36" s="256">
        <v>8</v>
      </c>
      <c r="FW36" s="256"/>
      <c r="FX36" s="256">
        <f t="shared" si="95"/>
        <v>8</v>
      </c>
      <c r="FY36" s="445">
        <f t="shared" si="96"/>
        <v>8</v>
      </c>
      <c r="FZ36" s="345">
        <v>5</v>
      </c>
      <c r="GA36" s="351">
        <v>3</v>
      </c>
      <c r="GB36" s="351">
        <v>4</v>
      </c>
      <c r="GC36" s="357" t="str">
        <f t="shared" si="97"/>
        <v>3/4</v>
      </c>
      <c r="GD36" s="345">
        <f t="shared" si="98"/>
        <v>4</v>
      </c>
      <c r="GE36" s="147">
        <f t="shared" si="99"/>
        <v>4.5</v>
      </c>
      <c r="GF36" s="343">
        <v>6.5</v>
      </c>
      <c r="GG36" s="262" t="s">
        <v>457</v>
      </c>
      <c r="GH36" s="335">
        <f t="shared" si="144"/>
        <v>5.4</v>
      </c>
      <c r="GI36" s="335">
        <f t="shared" si="145"/>
        <v>7</v>
      </c>
      <c r="GJ36" s="337" t="str">
        <f t="shared" si="103"/>
        <v>Khá</v>
      </c>
      <c r="GK36" s="345">
        <v>7</v>
      </c>
      <c r="GL36" s="351">
        <v>8</v>
      </c>
      <c r="GM36" s="352"/>
      <c r="GN36" s="357">
        <f t="shared" si="104"/>
        <v>8</v>
      </c>
      <c r="GO36" s="345">
        <f t="shared" si="105"/>
        <v>7.5</v>
      </c>
      <c r="GP36" s="147" t="str">
        <f t="shared" si="106"/>
        <v>-</v>
      </c>
      <c r="GQ36" s="343">
        <f>MAX(GO36:GP36)</f>
        <v>7.5</v>
      </c>
      <c r="GR36" s="350">
        <f t="shared" si="107"/>
        <v>7.5</v>
      </c>
      <c r="GS36" s="345">
        <v>6.6</v>
      </c>
      <c r="GT36" s="351">
        <v>4</v>
      </c>
      <c r="GU36" s="352"/>
      <c r="GV36" s="357">
        <f t="shared" si="108"/>
        <v>4</v>
      </c>
      <c r="GW36" s="345">
        <f t="shared" si="109"/>
        <v>5.3</v>
      </c>
      <c r="GX36" s="147" t="str">
        <f t="shared" si="110"/>
        <v>-</v>
      </c>
      <c r="GY36" s="343">
        <f>MAX(GW36:GX36)</f>
        <v>5.3</v>
      </c>
      <c r="GZ36" s="350">
        <f t="shared" si="111"/>
        <v>5.3</v>
      </c>
      <c r="HA36" s="345">
        <v>6.5</v>
      </c>
      <c r="HB36" s="351">
        <v>6</v>
      </c>
      <c r="HC36" s="352"/>
      <c r="HD36" s="357">
        <f t="shared" si="112"/>
        <v>6</v>
      </c>
      <c r="HE36" s="345">
        <f t="shared" si="113"/>
        <v>6.3</v>
      </c>
      <c r="HF36" s="147" t="str">
        <f t="shared" si="114"/>
        <v>-</v>
      </c>
      <c r="HG36" s="343">
        <f>MAX(HE36:HF36)</f>
        <v>6.3</v>
      </c>
      <c r="HH36" s="350">
        <f t="shared" si="115"/>
        <v>6.3</v>
      </c>
      <c r="HI36" s="256">
        <v>7</v>
      </c>
      <c r="HJ36" s="256"/>
      <c r="HK36" s="256">
        <f t="shared" si="116"/>
        <v>7</v>
      </c>
      <c r="HL36" s="445">
        <f t="shared" si="117"/>
        <v>7</v>
      </c>
      <c r="HM36" s="256">
        <v>8</v>
      </c>
      <c r="HN36" s="256"/>
      <c r="HO36" s="256">
        <f t="shared" si="118"/>
        <v>8</v>
      </c>
      <c r="HP36" s="445">
        <f t="shared" si="119"/>
        <v>8</v>
      </c>
      <c r="HQ36" s="336">
        <f t="shared" si="120"/>
        <v>7</v>
      </c>
      <c r="HR36" s="336">
        <f t="shared" si="121"/>
        <v>7</v>
      </c>
      <c r="HS36" s="337" t="str">
        <f t="shared" si="122"/>
        <v>Khá</v>
      </c>
      <c r="HT36" s="443">
        <f t="shared" si="123"/>
        <v>7</v>
      </c>
      <c r="HU36" s="286" t="str">
        <f t="shared" si="124"/>
        <v>Khá</v>
      </c>
      <c r="HV36" s="444">
        <f t="shared" si="125"/>
        <v>7</v>
      </c>
      <c r="HW36" s="286" t="str">
        <f t="shared" si="126"/>
        <v>Khá</v>
      </c>
      <c r="HX36" s="612">
        <v>8</v>
      </c>
      <c r="HY36" s="612">
        <v>8</v>
      </c>
      <c r="HZ36" s="612">
        <v>7</v>
      </c>
      <c r="IA36" s="613">
        <f>ROUND(SUM(HX36:HZ36)/3,1)</f>
        <v>7.7</v>
      </c>
      <c r="IB36" s="648">
        <f t="shared" si="135"/>
        <v>7.4</v>
      </c>
      <c r="IC36" s="615" t="str">
        <f t="shared" si="128"/>
        <v>Khá</v>
      </c>
    </row>
    <row r="37" spans="1:237" s="17" customFormat="1" ht="15.75" customHeight="1">
      <c r="A37" s="564">
        <v>31</v>
      </c>
      <c r="B37" s="452">
        <v>45</v>
      </c>
      <c r="C37" s="456" t="s">
        <v>287</v>
      </c>
      <c r="D37" s="458" t="s">
        <v>400</v>
      </c>
      <c r="E37" s="459" t="s">
        <v>34</v>
      </c>
      <c r="F37" s="98" t="s">
        <v>66</v>
      </c>
      <c r="G37" s="99" t="s">
        <v>288</v>
      </c>
      <c r="H37" s="99" t="s">
        <v>126</v>
      </c>
      <c r="I37" s="236">
        <v>5</v>
      </c>
      <c r="J37" s="236"/>
      <c r="K37" s="367">
        <f t="shared" si="146"/>
        <v>5</v>
      </c>
      <c r="L37" s="368">
        <v>7</v>
      </c>
      <c r="M37" s="368"/>
      <c r="N37" s="368">
        <f t="shared" si="143"/>
        <v>7</v>
      </c>
      <c r="O37" s="369">
        <v>8</v>
      </c>
      <c r="P37" s="369"/>
      <c r="Q37" s="370">
        <f t="shared" si="0"/>
        <v>8</v>
      </c>
      <c r="R37" s="311">
        <f t="shared" si="1"/>
        <v>6.7</v>
      </c>
      <c r="S37" s="371" t="str">
        <f>IF(ISNUMBER(#REF!),#REF!,"-")</f>
        <v>-</v>
      </c>
      <c r="T37" s="372">
        <f t="shared" si="2"/>
        <v>6.7</v>
      </c>
      <c r="U37" s="373">
        <f>IF(R37&gt;=5,R37,IF(S37&gt;=5,R37&amp;"/"&amp;S37,R37&amp;"/"&amp;S37))</f>
        <v>6.7</v>
      </c>
      <c r="V37" s="374">
        <v>7.8</v>
      </c>
      <c r="W37" s="375">
        <v>7</v>
      </c>
      <c r="X37" s="375"/>
      <c r="Y37" s="369">
        <f t="shared" si="3"/>
        <v>7</v>
      </c>
      <c r="Z37" s="376">
        <f t="shared" si="4"/>
        <v>7.4</v>
      </c>
      <c r="AA37" s="237" t="str">
        <f t="shared" si="5"/>
        <v>-</v>
      </c>
      <c r="AB37" s="377">
        <f t="shared" si="6"/>
        <v>7.4</v>
      </c>
      <c r="AC37" s="378">
        <f t="shared" si="7"/>
        <v>7.4</v>
      </c>
      <c r="AD37" s="379">
        <v>8</v>
      </c>
      <c r="AE37" s="378">
        <v>8</v>
      </c>
      <c r="AF37" s="376"/>
      <c r="AG37" s="378">
        <f t="shared" si="147"/>
        <v>8</v>
      </c>
      <c r="AH37" s="376">
        <f t="shared" si="148"/>
        <v>8</v>
      </c>
      <c r="AI37" s="237" t="str">
        <f t="shared" si="10"/>
        <v>-</v>
      </c>
      <c r="AJ37" s="380">
        <f t="shared" si="11"/>
        <v>8</v>
      </c>
      <c r="AK37" s="378">
        <f t="shared" si="12"/>
        <v>8</v>
      </c>
      <c r="AL37" s="379">
        <v>5.5</v>
      </c>
      <c r="AM37" s="368">
        <v>7</v>
      </c>
      <c r="AN37" s="369"/>
      <c r="AO37" s="369">
        <f t="shared" si="13"/>
        <v>7</v>
      </c>
      <c r="AP37" s="376">
        <f t="shared" si="14"/>
        <v>6.3</v>
      </c>
      <c r="AQ37" s="237" t="str">
        <f t="shared" si="15"/>
        <v>-</v>
      </c>
      <c r="AR37" s="377">
        <f t="shared" si="16"/>
        <v>6.3</v>
      </c>
      <c r="AS37" s="369">
        <f t="shared" si="17"/>
        <v>6.3</v>
      </c>
      <c r="AT37" s="311">
        <v>6.5</v>
      </c>
      <c r="AU37" s="351">
        <v>6</v>
      </c>
      <c r="AV37" s="351"/>
      <c r="AW37" s="338">
        <f t="shared" si="18"/>
        <v>6</v>
      </c>
      <c r="AX37" s="311">
        <f t="shared" si="19"/>
        <v>6.3</v>
      </c>
      <c r="AY37" s="28" t="str">
        <f t="shared" si="20"/>
        <v>-</v>
      </c>
      <c r="AZ37" s="343">
        <f t="shared" si="21"/>
        <v>6.3</v>
      </c>
      <c r="BA37" s="350">
        <f t="shared" si="22"/>
        <v>6.3</v>
      </c>
      <c r="BB37" s="376">
        <v>6.5</v>
      </c>
      <c r="BC37" s="368">
        <v>4</v>
      </c>
      <c r="BD37" s="369"/>
      <c r="BE37" s="369">
        <f t="shared" si="149"/>
        <v>4</v>
      </c>
      <c r="BF37" s="376">
        <f t="shared" si="24"/>
        <v>5.3</v>
      </c>
      <c r="BG37" s="237" t="str">
        <f t="shared" si="150"/>
        <v>-</v>
      </c>
      <c r="BH37" s="377">
        <f t="shared" si="26"/>
        <v>5.3</v>
      </c>
      <c r="BI37" s="382">
        <f t="shared" si="151"/>
        <v>5.3</v>
      </c>
      <c r="BJ37" s="376">
        <v>5.5</v>
      </c>
      <c r="BK37" s="368">
        <v>5</v>
      </c>
      <c r="BL37" s="387"/>
      <c r="BM37" s="369">
        <f t="shared" si="140"/>
        <v>5</v>
      </c>
      <c r="BN37" s="376">
        <f t="shared" si="28"/>
        <v>5.3</v>
      </c>
      <c r="BO37" s="237" t="str">
        <f t="shared" si="29"/>
        <v>-</v>
      </c>
      <c r="BP37" s="377">
        <f t="shared" si="141"/>
        <v>5.3</v>
      </c>
      <c r="BQ37" s="384">
        <f t="shared" si="142"/>
        <v>5.3</v>
      </c>
      <c r="BR37" s="466">
        <f t="shared" si="30"/>
        <v>6.7</v>
      </c>
      <c r="BS37" s="467">
        <f t="shared" si="31"/>
        <v>6.7</v>
      </c>
      <c r="BT37" s="337" t="str">
        <f t="shared" si="32"/>
        <v>TBK</v>
      </c>
      <c r="BU37" s="311">
        <v>8.2</v>
      </c>
      <c r="BV37" s="310">
        <v>9</v>
      </c>
      <c r="BW37" s="270"/>
      <c r="BX37" s="338">
        <f t="shared" si="33"/>
        <v>9</v>
      </c>
      <c r="BY37" s="311">
        <f t="shared" si="34"/>
        <v>8.6</v>
      </c>
      <c r="BZ37" s="28" t="str">
        <f t="shared" si="35"/>
        <v>-</v>
      </c>
      <c r="CA37" s="343">
        <f t="shared" si="36"/>
        <v>8.6</v>
      </c>
      <c r="CB37" s="344">
        <f t="shared" si="37"/>
        <v>8.6</v>
      </c>
      <c r="CC37" s="383">
        <v>6.5</v>
      </c>
      <c r="CD37" s="375">
        <v>6</v>
      </c>
      <c r="CE37" s="375"/>
      <c r="CF37" s="369">
        <f t="shared" si="38"/>
        <v>6</v>
      </c>
      <c r="CG37" s="376">
        <f t="shared" si="39"/>
        <v>6.3</v>
      </c>
      <c r="CH37" s="237" t="str">
        <f t="shared" si="40"/>
        <v>-</v>
      </c>
      <c r="CI37" s="377">
        <f t="shared" si="41"/>
        <v>6.3</v>
      </c>
      <c r="CJ37" s="382">
        <f t="shared" si="42"/>
        <v>6.3</v>
      </c>
      <c r="CK37" s="311">
        <v>7.3</v>
      </c>
      <c r="CL37" s="351">
        <v>3</v>
      </c>
      <c r="CM37" s="351"/>
      <c r="CN37" s="338">
        <f t="shared" si="43"/>
        <v>3</v>
      </c>
      <c r="CO37" s="311">
        <f t="shared" si="44"/>
        <v>5.2</v>
      </c>
      <c r="CP37" s="28" t="str">
        <f t="shared" si="45"/>
        <v>-</v>
      </c>
      <c r="CQ37" s="343">
        <f t="shared" si="46"/>
        <v>5.2</v>
      </c>
      <c r="CR37" s="348">
        <f t="shared" si="47"/>
        <v>5.2</v>
      </c>
      <c r="CS37" s="311">
        <v>6.5</v>
      </c>
      <c r="CT37" s="351">
        <v>7</v>
      </c>
      <c r="CU37" s="351"/>
      <c r="CV37" s="338">
        <f t="shared" si="48"/>
        <v>7</v>
      </c>
      <c r="CW37" s="311">
        <f t="shared" si="49"/>
        <v>6.8</v>
      </c>
      <c r="CX37" s="28" t="str">
        <f t="shared" si="50"/>
        <v>-</v>
      </c>
      <c r="CY37" s="343">
        <f t="shared" si="51"/>
        <v>6.8</v>
      </c>
      <c r="CZ37" s="348">
        <f t="shared" si="52"/>
        <v>6.8</v>
      </c>
      <c r="DA37" s="311">
        <v>6</v>
      </c>
      <c r="DB37" s="351">
        <v>7</v>
      </c>
      <c r="DC37" s="352"/>
      <c r="DD37" s="338">
        <f t="shared" si="53"/>
        <v>7</v>
      </c>
      <c r="DE37" s="311">
        <f t="shared" si="54"/>
        <v>6.5</v>
      </c>
      <c r="DF37" s="28" t="str">
        <f t="shared" si="55"/>
        <v>-</v>
      </c>
      <c r="DG37" s="343">
        <f t="shared" si="56"/>
        <v>6.5</v>
      </c>
      <c r="DH37" s="348">
        <f t="shared" si="57"/>
        <v>6.5</v>
      </c>
      <c r="DI37" s="311">
        <v>7</v>
      </c>
      <c r="DJ37" s="351">
        <v>6</v>
      </c>
      <c r="DK37" s="359"/>
      <c r="DL37" s="338">
        <f t="shared" si="58"/>
        <v>6</v>
      </c>
      <c r="DM37" s="311">
        <f t="shared" si="59"/>
        <v>6.5</v>
      </c>
      <c r="DN37" s="28" t="str">
        <f t="shared" si="60"/>
        <v>-</v>
      </c>
      <c r="DO37" s="343">
        <f t="shared" si="61"/>
        <v>6.5</v>
      </c>
      <c r="DP37" s="348">
        <f t="shared" si="62"/>
        <v>6.5</v>
      </c>
      <c r="DQ37" s="311">
        <v>7</v>
      </c>
      <c r="DR37" s="351">
        <v>5</v>
      </c>
      <c r="DS37" s="351"/>
      <c r="DT37" s="338">
        <f t="shared" si="63"/>
        <v>5</v>
      </c>
      <c r="DU37" s="311">
        <f t="shared" si="64"/>
        <v>6</v>
      </c>
      <c r="DV37" s="28" t="str">
        <f t="shared" si="65"/>
        <v>-</v>
      </c>
      <c r="DW37" s="343">
        <f t="shared" si="66"/>
        <v>6</v>
      </c>
      <c r="DX37" s="348">
        <f t="shared" si="67"/>
        <v>6</v>
      </c>
      <c r="DY37" s="311">
        <v>6.3</v>
      </c>
      <c r="DZ37" s="351">
        <v>2</v>
      </c>
      <c r="EA37" s="351">
        <v>4</v>
      </c>
      <c r="EB37" s="338" t="str">
        <f t="shared" si="68"/>
        <v>2/4</v>
      </c>
      <c r="EC37" s="311">
        <f t="shared" si="69"/>
        <v>4.2</v>
      </c>
      <c r="ED37" s="28">
        <f t="shared" si="70"/>
        <v>5.2</v>
      </c>
      <c r="EE37" s="343">
        <f t="shared" si="152"/>
        <v>5.2</v>
      </c>
      <c r="EF37" s="350" t="str">
        <f t="shared" si="71"/>
        <v>4.2/5.2</v>
      </c>
      <c r="EG37" s="354">
        <f t="shared" si="153"/>
        <v>6</v>
      </c>
      <c r="EH37" s="335">
        <f t="shared" si="154"/>
        <v>6.2</v>
      </c>
      <c r="EI37" s="337" t="str">
        <f t="shared" si="74"/>
        <v>TBK</v>
      </c>
      <c r="EJ37" s="355">
        <f t="shared" si="75"/>
        <v>6.4</v>
      </c>
      <c r="EK37" s="337" t="str">
        <f t="shared" si="76"/>
        <v>TBK</v>
      </c>
      <c r="EL37" s="345">
        <v>6</v>
      </c>
      <c r="EM37" s="351">
        <v>6</v>
      </c>
      <c r="EN37" s="352"/>
      <c r="EO37" s="357">
        <f t="shared" si="77"/>
        <v>6</v>
      </c>
      <c r="EP37" s="345">
        <f t="shared" si="78"/>
        <v>6</v>
      </c>
      <c r="EQ37" s="147" t="str">
        <f t="shared" si="79"/>
        <v>-</v>
      </c>
      <c r="ER37" s="343">
        <f>MAX(EP37:EQ37)</f>
        <v>6</v>
      </c>
      <c r="ES37" s="350">
        <f t="shared" si="80"/>
        <v>6</v>
      </c>
      <c r="ET37" s="345">
        <v>7.5</v>
      </c>
      <c r="EU37" s="351">
        <v>4</v>
      </c>
      <c r="EV37" s="352"/>
      <c r="EW37" s="357">
        <f t="shared" si="81"/>
        <v>4</v>
      </c>
      <c r="EX37" s="345">
        <f t="shared" si="82"/>
        <v>5.8</v>
      </c>
      <c r="EY37" s="147" t="str">
        <f t="shared" si="83"/>
        <v>-</v>
      </c>
      <c r="EZ37" s="343">
        <f>MAX(EX37:EY37)</f>
        <v>5.8</v>
      </c>
      <c r="FA37" s="350">
        <f t="shared" si="84"/>
        <v>5.8</v>
      </c>
      <c r="FB37" s="345">
        <v>7</v>
      </c>
      <c r="FC37" s="351">
        <v>3</v>
      </c>
      <c r="FD37" s="352"/>
      <c r="FE37" s="357">
        <f t="shared" si="85"/>
        <v>3</v>
      </c>
      <c r="FF37" s="345">
        <f t="shared" si="86"/>
        <v>5</v>
      </c>
      <c r="FG37" s="147" t="str">
        <f t="shared" si="87"/>
        <v>-</v>
      </c>
      <c r="FH37" s="343">
        <f>MAX(FF37:FG37)</f>
        <v>5</v>
      </c>
      <c r="FI37" s="350">
        <f t="shared" si="88"/>
        <v>5</v>
      </c>
      <c r="FJ37" s="256">
        <v>7</v>
      </c>
      <c r="FK37" s="256"/>
      <c r="FL37" s="256">
        <f t="shared" si="89"/>
        <v>7</v>
      </c>
      <c r="FM37" s="445">
        <f t="shared" si="90"/>
        <v>7</v>
      </c>
      <c r="FN37" s="345">
        <v>6.33</v>
      </c>
      <c r="FO37" s="351">
        <v>4</v>
      </c>
      <c r="FP37" s="352"/>
      <c r="FQ37" s="357">
        <f t="shared" si="91"/>
        <v>4</v>
      </c>
      <c r="FR37" s="345">
        <f t="shared" si="92"/>
        <v>5.2</v>
      </c>
      <c r="FS37" s="147" t="str">
        <f t="shared" si="93"/>
        <v>-</v>
      </c>
      <c r="FT37" s="343">
        <f>MAX(FR37:FS37)</f>
        <v>5.2</v>
      </c>
      <c r="FU37" s="350">
        <f t="shared" si="94"/>
        <v>5.2</v>
      </c>
      <c r="FV37" s="256">
        <v>8</v>
      </c>
      <c r="FW37" s="256"/>
      <c r="FX37" s="256">
        <f t="shared" si="95"/>
        <v>8</v>
      </c>
      <c r="FY37" s="445">
        <f t="shared" si="96"/>
        <v>8</v>
      </c>
      <c r="FZ37" s="345">
        <v>6</v>
      </c>
      <c r="GA37" s="351">
        <v>9</v>
      </c>
      <c r="GB37" s="352"/>
      <c r="GC37" s="357">
        <f t="shared" si="97"/>
        <v>9</v>
      </c>
      <c r="GD37" s="345">
        <f t="shared" si="98"/>
        <v>7.5</v>
      </c>
      <c r="GE37" s="147" t="str">
        <f t="shared" si="99"/>
        <v>-</v>
      </c>
      <c r="GF37" s="343">
        <f>MAX(GD37:GE37)</f>
        <v>7.5</v>
      </c>
      <c r="GG37" s="350">
        <f t="shared" si="100"/>
        <v>7.5</v>
      </c>
      <c r="GH37" s="335">
        <f t="shared" si="144"/>
        <v>6.4</v>
      </c>
      <c r="GI37" s="335">
        <f t="shared" si="145"/>
        <v>6.4</v>
      </c>
      <c r="GJ37" s="337" t="str">
        <f t="shared" si="103"/>
        <v>TBK</v>
      </c>
      <c r="GK37" s="345">
        <v>6</v>
      </c>
      <c r="GL37" s="351">
        <v>4</v>
      </c>
      <c r="GM37" s="352"/>
      <c r="GN37" s="357">
        <f t="shared" si="104"/>
        <v>4</v>
      </c>
      <c r="GO37" s="345">
        <f t="shared" si="105"/>
        <v>5</v>
      </c>
      <c r="GP37" s="147" t="str">
        <f t="shared" si="106"/>
        <v>-</v>
      </c>
      <c r="GQ37" s="343">
        <f>MAX(GO37:GP37)</f>
        <v>5</v>
      </c>
      <c r="GR37" s="350">
        <f t="shared" si="107"/>
        <v>5</v>
      </c>
      <c r="GS37" s="345">
        <v>6.6</v>
      </c>
      <c r="GT37" s="351">
        <v>5</v>
      </c>
      <c r="GU37" s="352"/>
      <c r="GV37" s="357">
        <f t="shared" si="108"/>
        <v>5</v>
      </c>
      <c r="GW37" s="345">
        <f t="shared" si="109"/>
        <v>5.8</v>
      </c>
      <c r="GX37" s="147" t="str">
        <f t="shared" si="110"/>
        <v>-</v>
      </c>
      <c r="GY37" s="343">
        <f>MAX(GW37:GX37)</f>
        <v>5.8</v>
      </c>
      <c r="GZ37" s="350">
        <f t="shared" si="111"/>
        <v>5.8</v>
      </c>
      <c r="HA37" s="345">
        <v>6</v>
      </c>
      <c r="HB37" s="351">
        <v>6</v>
      </c>
      <c r="HC37" s="352"/>
      <c r="HD37" s="357">
        <f t="shared" si="112"/>
        <v>6</v>
      </c>
      <c r="HE37" s="345">
        <f t="shared" si="113"/>
        <v>6</v>
      </c>
      <c r="HF37" s="147" t="str">
        <f t="shared" si="114"/>
        <v>-</v>
      </c>
      <c r="HG37" s="343">
        <f>MAX(HE37:HF37)</f>
        <v>6</v>
      </c>
      <c r="HH37" s="350">
        <f t="shared" si="115"/>
        <v>6</v>
      </c>
      <c r="HI37" s="256">
        <v>7</v>
      </c>
      <c r="HJ37" s="256"/>
      <c r="HK37" s="256">
        <f t="shared" si="116"/>
        <v>7</v>
      </c>
      <c r="HL37" s="445">
        <f t="shared" si="117"/>
        <v>7</v>
      </c>
      <c r="HM37" s="256">
        <v>6</v>
      </c>
      <c r="HN37" s="256"/>
      <c r="HO37" s="256">
        <f t="shared" si="118"/>
        <v>6</v>
      </c>
      <c r="HP37" s="445">
        <f t="shared" si="119"/>
        <v>6</v>
      </c>
      <c r="HQ37" s="336">
        <f t="shared" si="120"/>
        <v>6</v>
      </c>
      <c r="HR37" s="336">
        <f t="shared" si="121"/>
        <v>6</v>
      </c>
      <c r="HS37" s="337" t="str">
        <f t="shared" si="122"/>
        <v>TBK</v>
      </c>
      <c r="HT37" s="443">
        <f t="shared" si="123"/>
        <v>6.2</v>
      </c>
      <c r="HU37" s="286" t="str">
        <f t="shared" si="124"/>
        <v>TBK</v>
      </c>
      <c r="HV37" s="444">
        <f t="shared" si="125"/>
        <v>6.3</v>
      </c>
      <c r="HW37" s="286" t="str">
        <f t="shared" si="126"/>
        <v>TBK</v>
      </c>
      <c r="HX37" s="612">
        <v>6.5</v>
      </c>
      <c r="HY37" s="612">
        <v>6</v>
      </c>
      <c r="HZ37" s="612">
        <v>6.5</v>
      </c>
      <c r="IA37" s="613">
        <f>ROUND(SUM(HX37:HZ37)/3,1)</f>
        <v>6.3</v>
      </c>
      <c r="IB37" s="648">
        <f t="shared" si="135"/>
        <v>6.3</v>
      </c>
      <c r="IC37" s="615" t="str">
        <f t="shared" si="128"/>
        <v>TBK</v>
      </c>
    </row>
    <row r="38" spans="1:237" s="17" customFormat="1" ht="15.75" customHeight="1">
      <c r="A38" s="564">
        <v>32</v>
      </c>
      <c r="B38" s="452">
        <v>46</v>
      </c>
      <c r="C38" s="456" t="s">
        <v>289</v>
      </c>
      <c r="D38" s="458" t="s">
        <v>38</v>
      </c>
      <c r="E38" s="459" t="s">
        <v>401</v>
      </c>
      <c r="F38" s="98" t="s">
        <v>66</v>
      </c>
      <c r="G38" s="99" t="s">
        <v>165</v>
      </c>
      <c r="H38" s="99" t="s">
        <v>176</v>
      </c>
      <c r="I38" s="236">
        <v>5</v>
      </c>
      <c r="J38" s="236"/>
      <c r="K38" s="367">
        <f t="shared" si="146"/>
        <v>5</v>
      </c>
      <c r="L38" s="368">
        <v>6</v>
      </c>
      <c r="M38" s="368"/>
      <c r="N38" s="368">
        <f t="shared" si="143"/>
        <v>6</v>
      </c>
      <c r="O38" s="369">
        <v>7</v>
      </c>
      <c r="P38" s="369"/>
      <c r="Q38" s="370">
        <f t="shared" si="0"/>
        <v>7</v>
      </c>
      <c r="R38" s="311">
        <f t="shared" si="1"/>
        <v>6</v>
      </c>
      <c r="S38" s="371" t="str">
        <f>IF(ISNUMBER(#REF!),#REF!,"-")</f>
        <v>-</v>
      </c>
      <c r="T38" s="372">
        <f t="shared" si="2"/>
        <v>6</v>
      </c>
      <c r="U38" s="373">
        <f>IF(R38&gt;=5,R38,IF(S38&gt;=5,R38&amp;"/"&amp;S38,R38&amp;"/"&amp;S38))</f>
        <v>6</v>
      </c>
      <c r="V38" s="374">
        <v>8.4</v>
      </c>
      <c r="W38" s="375">
        <v>4</v>
      </c>
      <c r="X38" s="375"/>
      <c r="Y38" s="369">
        <f t="shared" si="3"/>
        <v>4</v>
      </c>
      <c r="Z38" s="376">
        <f t="shared" si="4"/>
        <v>6.2</v>
      </c>
      <c r="AA38" s="237" t="str">
        <f t="shared" si="5"/>
        <v>-</v>
      </c>
      <c r="AB38" s="377">
        <f t="shared" si="6"/>
        <v>6.2</v>
      </c>
      <c r="AC38" s="369">
        <f t="shared" si="7"/>
        <v>6.2</v>
      </c>
      <c r="AD38" s="379">
        <v>7.7</v>
      </c>
      <c r="AE38" s="368">
        <v>6</v>
      </c>
      <c r="AF38" s="369"/>
      <c r="AG38" s="369">
        <f t="shared" si="147"/>
        <v>6</v>
      </c>
      <c r="AH38" s="376">
        <f t="shared" si="148"/>
        <v>6.9</v>
      </c>
      <c r="AI38" s="237" t="str">
        <f t="shared" si="10"/>
        <v>-</v>
      </c>
      <c r="AJ38" s="380">
        <f t="shared" si="11"/>
        <v>6.9</v>
      </c>
      <c r="AK38" s="378">
        <f t="shared" si="12"/>
        <v>6.9</v>
      </c>
      <c r="AL38" s="379">
        <v>6</v>
      </c>
      <c r="AM38" s="378">
        <v>6</v>
      </c>
      <c r="AN38" s="378"/>
      <c r="AO38" s="378">
        <f t="shared" si="13"/>
        <v>6</v>
      </c>
      <c r="AP38" s="376">
        <f t="shared" si="14"/>
        <v>6</v>
      </c>
      <c r="AQ38" s="237" t="str">
        <f t="shared" si="15"/>
        <v>-</v>
      </c>
      <c r="AR38" s="377">
        <f t="shared" si="16"/>
        <v>6</v>
      </c>
      <c r="AS38" s="378">
        <f t="shared" si="17"/>
        <v>6</v>
      </c>
      <c r="AT38" s="311">
        <v>7</v>
      </c>
      <c r="AU38" s="351">
        <v>7</v>
      </c>
      <c r="AV38" s="351"/>
      <c r="AW38" s="338">
        <f t="shared" si="18"/>
        <v>7</v>
      </c>
      <c r="AX38" s="311">
        <f t="shared" si="19"/>
        <v>7</v>
      </c>
      <c r="AY38" s="28" t="str">
        <f t="shared" si="20"/>
        <v>-</v>
      </c>
      <c r="AZ38" s="343">
        <f t="shared" si="21"/>
        <v>7</v>
      </c>
      <c r="BA38" s="350">
        <f t="shared" si="22"/>
        <v>7</v>
      </c>
      <c r="BB38" s="376">
        <v>7.5</v>
      </c>
      <c r="BC38" s="368">
        <v>2</v>
      </c>
      <c r="BD38" s="369">
        <v>6</v>
      </c>
      <c r="BE38" s="369" t="str">
        <f t="shared" si="149"/>
        <v>2/6</v>
      </c>
      <c r="BF38" s="376">
        <f t="shared" si="24"/>
        <v>4.8</v>
      </c>
      <c r="BG38" s="237">
        <f t="shared" si="150"/>
        <v>6.8</v>
      </c>
      <c r="BH38" s="377">
        <f t="shared" si="26"/>
        <v>6.8</v>
      </c>
      <c r="BI38" s="382" t="str">
        <f t="shared" si="151"/>
        <v>4.8/6.8</v>
      </c>
      <c r="BJ38" s="376">
        <v>5.5</v>
      </c>
      <c r="BK38" s="368">
        <v>4</v>
      </c>
      <c r="BL38" s="383">
        <v>5</v>
      </c>
      <c r="BM38" s="369" t="str">
        <f t="shared" si="140"/>
        <v>4/5</v>
      </c>
      <c r="BN38" s="376">
        <f t="shared" si="28"/>
        <v>4.8</v>
      </c>
      <c r="BO38" s="237">
        <f t="shared" si="29"/>
        <v>5.3</v>
      </c>
      <c r="BP38" s="377">
        <f t="shared" si="141"/>
        <v>5.3</v>
      </c>
      <c r="BQ38" s="384" t="str">
        <f t="shared" si="142"/>
        <v>4.8/5.3</v>
      </c>
      <c r="BR38" s="466">
        <f t="shared" si="30"/>
        <v>6</v>
      </c>
      <c r="BS38" s="467">
        <f t="shared" si="31"/>
        <v>6.3</v>
      </c>
      <c r="BT38" s="337" t="str">
        <f t="shared" si="32"/>
        <v>TBK</v>
      </c>
      <c r="BU38" s="311">
        <v>7.6</v>
      </c>
      <c r="BV38" s="310">
        <v>9</v>
      </c>
      <c r="BW38" s="270"/>
      <c r="BX38" s="338">
        <f t="shared" si="33"/>
        <v>9</v>
      </c>
      <c r="BY38" s="311">
        <f t="shared" si="34"/>
        <v>8.3</v>
      </c>
      <c r="BZ38" s="28" t="str">
        <f t="shared" si="35"/>
        <v>-</v>
      </c>
      <c r="CA38" s="343">
        <f t="shared" si="36"/>
        <v>8.3</v>
      </c>
      <c r="CB38" s="344">
        <f t="shared" si="37"/>
        <v>8.3</v>
      </c>
      <c r="CC38" s="388">
        <v>7</v>
      </c>
      <c r="CD38" s="374">
        <v>5</v>
      </c>
      <c r="CE38" s="374"/>
      <c r="CF38" s="378">
        <f t="shared" si="38"/>
        <v>5</v>
      </c>
      <c r="CG38" s="376">
        <f t="shared" si="39"/>
        <v>6</v>
      </c>
      <c r="CH38" s="237" t="str">
        <f t="shared" si="40"/>
        <v>-</v>
      </c>
      <c r="CI38" s="377">
        <f t="shared" si="41"/>
        <v>6</v>
      </c>
      <c r="CJ38" s="389">
        <f t="shared" si="42"/>
        <v>6</v>
      </c>
      <c r="CK38" s="311">
        <v>7</v>
      </c>
      <c r="CL38" s="351">
        <v>6</v>
      </c>
      <c r="CM38" s="351"/>
      <c r="CN38" s="338">
        <f t="shared" si="43"/>
        <v>6</v>
      </c>
      <c r="CO38" s="311">
        <f t="shared" si="44"/>
        <v>6.5</v>
      </c>
      <c r="CP38" s="28" t="str">
        <f t="shared" si="45"/>
        <v>-</v>
      </c>
      <c r="CQ38" s="343">
        <f t="shared" si="46"/>
        <v>6.5</v>
      </c>
      <c r="CR38" s="348">
        <f t="shared" si="47"/>
        <v>6.5</v>
      </c>
      <c r="CS38" s="311">
        <v>5.3</v>
      </c>
      <c r="CT38" s="351">
        <v>5</v>
      </c>
      <c r="CU38" s="351"/>
      <c r="CV38" s="338">
        <f t="shared" si="48"/>
        <v>5</v>
      </c>
      <c r="CW38" s="311">
        <f t="shared" si="49"/>
        <v>5.2</v>
      </c>
      <c r="CX38" s="28" t="str">
        <f t="shared" si="50"/>
        <v>-</v>
      </c>
      <c r="CY38" s="343">
        <f t="shared" si="51"/>
        <v>5.2</v>
      </c>
      <c r="CZ38" s="348">
        <f t="shared" si="52"/>
        <v>5.2</v>
      </c>
      <c r="DA38" s="311">
        <v>7.6</v>
      </c>
      <c r="DB38" s="351">
        <v>8</v>
      </c>
      <c r="DC38" s="351"/>
      <c r="DD38" s="338">
        <f t="shared" si="53"/>
        <v>8</v>
      </c>
      <c r="DE38" s="311">
        <f t="shared" si="54"/>
        <v>7.8</v>
      </c>
      <c r="DF38" s="28" t="str">
        <f t="shared" si="55"/>
        <v>-</v>
      </c>
      <c r="DG38" s="343">
        <f t="shared" si="56"/>
        <v>7.8</v>
      </c>
      <c r="DH38" s="348">
        <f t="shared" si="57"/>
        <v>7.8</v>
      </c>
      <c r="DI38" s="311">
        <v>6.5</v>
      </c>
      <c r="DJ38" s="351">
        <v>6</v>
      </c>
      <c r="DK38" s="359"/>
      <c r="DL38" s="338">
        <f t="shared" si="58"/>
        <v>6</v>
      </c>
      <c r="DM38" s="311">
        <f t="shared" si="59"/>
        <v>6.3</v>
      </c>
      <c r="DN38" s="28" t="str">
        <f t="shared" si="60"/>
        <v>-</v>
      </c>
      <c r="DO38" s="343">
        <f t="shared" si="61"/>
        <v>6.3</v>
      </c>
      <c r="DP38" s="348">
        <f t="shared" si="62"/>
        <v>6.3</v>
      </c>
      <c r="DQ38" s="311">
        <v>7.5</v>
      </c>
      <c r="DR38" s="351">
        <v>5</v>
      </c>
      <c r="DS38" s="351"/>
      <c r="DT38" s="338">
        <f t="shared" si="63"/>
        <v>5</v>
      </c>
      <c r="DU38" s="311">
        <f t="shared" si="64"/>
        <v>6.3</v>
      </c>
      <c r="DV38" s="28" t="str">
        <f t="shared" si="65"/>
        <v>-</v>
      </c>
      <c r="DW38" s="343">
        <f t="shared" si="66"/>
        <v>6.3</v>
      </c>
      <c r="DX38" s="348">
        <f t="shared" si="67"/>
        <v>6.3</v>
      </c>
      <c r="DY38" s="311">
        <v>7.3</v>
      </c>
      <c r="DZ38" s="351">
        <v>4</v>
      </c>
      <c r="EA38" s="351"/>
      <c r="EB38" s="338">
        <f t="shared" si="68"/>
        <v>4</v>
      </c>
      <c r="EC38" s="311">
        <f t="shared" si="69"/>
        <v>5.7</v>
      </c>
      <c r="ED38" s="28" t="str">
        <f t="shared" si="70"/>
        <v>-</v>
      </c>
      <c r="EE38" s="343">
        <f t="shared" si="152"/>
        <v>5.7</v>
      </c>
      <c r="EF38" s="350">
        <f t="shared" si="71"/>
        <v>5.7</v>
      </c>
      <c r="EG38" s="354">
        <f t="shared" si="153"/>
        <v>6.5</v>
      </c>
      <c r="EH38" s="335">
        <f t="shared" si="154"/>
        <v>6.5</v>
      </c>
      <c r="EI38" s="337" t="str">
        <f t="shared" si="74"/>
        <v>TBK</v>
      </c>
      <c r="EJ38" s="355">
        <f t="shared" si="75"/>
        <v>6.4</v>
      </c>
      <c r="EK38" s="337" t="str">
        <f t="shared" si="76"/>
        <v>TBK</v>
      </c>
      <c r="EL38" s="345">
        <v>6.5</v>
      </c>
      <c r="EM38" s="351">
        <v>6</v>
      </c>
      <c r="EN38" s="352"/>
      <c r="EO38" s="357">
        <f t="shared" si="77"/>
        <v>6</v>
      </c>
      <c r="EP38" s="345">
        <f t="shared" si="78"/>
        <v>6.3</v>
      </c>
      <c r="EQ38" s="147" t="str">
        <f t="shared" si="79"/>
        <v>-</v>
      </c>
      <c r="ER38" s="343">
        <f>MAX(EP38:EQ38)</f>
        <v>6.3</v>
      </c>
      <c r="ES38" s="350">
        <f t="shared" si="80"/>
        <v>6.3</v>
      </c>
      <c r="ET38" s="345">
        <v>6</v>
      </c>
      <c r="EU38" s="351">
        <v>5</v>
      </c>
      <c r="EV38" s="352"/>
      <c r="EW38" s="357">
        <f t="shared" si="81"/>
        <v>5</v>
      </c>
      <c r="EX38" s="345">
        <f t="shared" si="82"/>
        <v>5.5</v>
      </c>
      <c r="EY38" s="147" t="str">
        <f t="shared" si="83"/>
        <v>-</v>
      </c>
      <c r="EZ38" s="343">
        <f>MAX(EX38:EY38)</f>
        <v>5.5</v>
      </c>
      <c r="FA38" s="350">
        <f t="shared" si="84"/>
        <v>5.5</v>
      </c>
      <c r="FB38" s="345">
        <v>6</v>
      </c>
      <c r="FC38" s="351">
        <v>5</v>
      </c>
      <c r="FD38" s="352"/>
      <c r="FE38" s="357">
        <f t="shared" si="85"/>
        <v>5</v>
      </c>
      <c r="FF38" s="345">
        <f t="shared" si="86"/>
        <v>5.5</v>
      </c>
      <c r="FG38" s="147" t="str">
        <f t="shared" si="87"/>
        <v>-</v>
      </c>
      <c r="FH38" s="343">
        <f>MAX(FF38:FG38)</f>
        <v>5.5</v>
      </c>
      <c r="FI38" s="350">
        <f t="shared" si="88"/>
        <v>5.5</v>
      </c>
      <c r="FJ38" s="256">
        <v>6</v>
      </c>
      <c r="FK38" s="256"/>
      <c r="FL38" s="256">
        <f t="shared" si="89"/>
        <v>6</v>
      </c>
      <c r="FM38" s="445">
        <f t="shared" si="90"/>
        <v>6</v>
      </c>
      <c r="FN38" s="345">
        <v>7.67</v>
      </c>
      <c r="FO38" s="351">
        <v>4</v>
      </c>
      <c r="FP38" s="352"/>
      <c r="FQ38" s="357">
        <f t="shared" si="91"/>
        <v>4</v>
      </c>
      <c r="FR38" s="345">
        <f t="shared" si="92"/>
        <v>5.8</v>
      </c>
      <c r="FS38" s="147" t="str">
        <f t="shared" si="93"/>
        <v>-</v>
      </c>
      <c r="FT38" s="343">
        <f>MAX(FR38:FS38)</f>
        <v>5.8</v>
      </c>
      <c r="FU38" s="350">
        <f t="shared" si="94"/>
        <v>5.8</v>
      </c>
      <c r="FV38" s="256">
        <v>8</v>
      </c>
      <c r="FW38" s="256"/>
      <c r="FX38" s="256">
        <f t="shared" si="95"/>
        <v>8</v>
      </c>
      <c r="FY38" s="445">
        <f t="shared" si="96"/>
        <v>8</v>
      </c>
      <c r="FZ38" s="345">
        <v>7</v>
      </c>
      <c r="GA38" s="351">
        <v>8</v>
      </c>
      <c r="GB38" s="352"/>
      <c r="GC38" s="357">
        <f t="shared" si="97"/>
        <v>8</v>
      </c>
      <c r="GD38" s="345">
        <f t="shared" si="98"/>
        <v>7.5</v>
      </c>
      <c r="GE38" s="147" t="str">
        <f t="shared" si="99"/>
        <v>-</v>
      </c>
      <c r="GF38" s="343">
        <f>MAX(GD38:GE38)</f>
        <v>7.5</v>
      </c>
      <c r="GG38" s="350">
        <f t="shared" si="100"/>
        <v>7.5</v>
      </c>
      <c r="GH38" s="335">
        <f t="shared" si="144"/>
        <v>6.4</v>
      </c>
      <c r="GI38" s="335">
        <f t="shared" si="145"/>
        <v>6.4</v>
      </c>
      <c r="GJ38" s="337" t="str">
        <f t="shared" si="103"/>
        <v>TBK</v>
      </c>
      <c r="GK38" s="345">
        <v>7.5</v>
      </c>
      <c r="GL38" s="351">
        <v>5</v>
      </c>
      <c r="GM38" s="352"/>
      <c r="GN38" s="357">
        <f t="shared" si="104"/>
        <v>5</v>
      </c>
      <c r="GO38" s="345">
        <f t="shared" si="105"/>
        <v>6.3</v>
      </c>
      <c r="GP38" s="147" t="str">
        <f t="shared" si="106"/>
        <v>-</v>
      </c>
      <c r="GQ38" s="343">
        <f>MAX(GO38:GP38)</f>
        <v>6.3</v>
      </c>
      <c r="GR38" s="350">
        <f t="shared" si="107"/>
        <v>6.3</v>
      </c>
      <c r="GS38" s="345">
        <v>6.3</v>
      </c>
      <c r="GT38" s="351">
        <v>5</v>
      </c>
      <c r="GU38" s="352"/>
      <c r="GV38" s="357">
        <f t="shared" si="108"/>
        <v>5</v>
      </c>
      <c r="GW38" s="345">
        <f t="shared" si="109"/>
        <v>5.7</v>
      </c>
      <c r="GX38" s="147" t="str">
        <f t="shared" si="110"/>
        <v>-</v>
      </c>
      <c r="GY38" s="343">
        <f>MAX(GW38:GX38)</f>
        <v>5.7</v>
      </c>
      <c r="GZ38" s="350">
        <f t="shared" si="111"/>
        <v>5.7</v>
      </c>
      <c r="HA38" s="345">
        <v>3.5</v>
      </c>
      <c r="HB38" s="351">
        <v>3</v>
      </c>
      <c r="HC38" s="351">
        <v>7</v>
      </c>
      <c r="HD38" s="357" t="str">
        <f t="shared" si="112"/>
        <v>3/7</v>
      </c>
      <c r="HE38" s="345">
        <f t="shared" si="113"/>
        <v>3.3</v>
      </c>
      <c r="HF38" s="147">
        <f t="shared" si="114"/>
        <v>5.3</v>
      </c>
      <c r="HG38" s="343">
        <f>MAX(HE38:HF38)</f>
        <v>5.3</v>
      </c>
      <c r="HH38" s="350" t="str">
        <f t="shared" si="115"/>
        <v>3.3/5.3</v>
      </c>
      <c r="HI38" s="256">
        <v>7</v>
      </c>
      <c r="HJ38" s="256"/>
      <c r="HK38" s="256">
        <f t="shared" si="116"/>
        <v>7</v>
      </c>
      <c r="HL38" s="445">
        <f t="shared" si="117"/>
        <v>7</v>
      </c>
      <c r="HM38" s="256">
        <v>8</v>
      </c>
      <c r="HN38" s="256"/>
      <c r="HO38" s="256">
        <f t="shared" si="118"/>
        <v>8</v>
      </c>
      <c r="HP38" s="445">
        <f t="shared" si="119"/>
        <v>8</v>
      </c>
      <c r="HQ38" s="336">
        <f t="shared" si="120"/>
        <v>6.6</v>
      </c>
      <c r="HR38" s="336">
        <f t="shared" si="121"/>
        <v>6.8</v>
      </c>
      <c r="HS38" s="337" t="str">
        <f t="shared" si="122"/>
        <v>TBK</v>
      </c>
      <c r="HT38" s="443">
        <f t="shared" si="123"/>
        <v>6.6</v>
      </c>
      <c r="HU38" s="286" t="str">
        <f t="shared" si="124"/>
        <v>TBK</v>
      </c>
      <c r="HV38" s="444">
        <f t="shared" si="125"/>
        <v>6.5</v>
      </c>
      <c r="HW38" s="286" t="str">
        <f t="shared" si="126"/>
        <v>TBK</v>
      </c>
      <c r="HX38" s="612">
        <v>5</v>
      </c>
      <c r="HY38" s="612">
        <v>8</v>
      </c>
      <c r="HZ38" s="612">
        <v>7.5</v>
      </c>
      <c r="IA38" s="613">
        <f>ROUND(SUM(HX38:HZ38)/3,1)</f>
        <v>6.8</v>
      </c>
      <c r="IB38" s="648">
        <f t="shared" si="135"/>
        <v>6.7</v>
      </c>
      <c r="IC38" s="615" t="str">
        <f t="shared" si="128"/>
        <v>TBK</v>
      </c>
    </row>
    <row r="39" spans="1:237" s="17" customFormat="1" ht="15.75" customHeight="1">
      <c r="A39" s="564">
        <v>33</v>
      </c>
      <c r="B39" s="452">
        <v>47</v>
      </c>
      <c r="C39" s="456" t="s">
        <v>290</v>
      </c>
      <c r="D39" s="458" t="s">
        <v>402</v>
      </c>
      <c r="E39" s="459" t="s">
        <v>37</v>
      </c>
      <c r="F39" s="98" t="s">
        <v>66</v>
      </c>
      <c r="G39" s="99" t="s">
        <v>291</v>
      </c>
      <c r="H39" s="99" t="s">
        <v>292</v>
      </c>
      <c r="I39" s="236">
        <v>5</v>
      </c>
      <c r="J39" s="236"/>
      <c r="K39" s="367">
        <f t="shared" si="146"/>
        <v>5</v>
      </c>
      <c r="L39" s="368">
        <v>5</v>
      </c>
      <c r="M39" s="368"/>
      <c r="N39" s="368">
        <f t="shared" si="143"/>
        <v>5</v>
      </c>
      <c r="O39" s="369">
        <v>7</v>
      </c>
      <c r="P39" s="369"/>
      <c r="Q39" s="370">
        <f t="shared" si="0"/>
        <v>7</v>
      </c>
      <c r="R39" s="311">
        <f t="shared" si="1"/>
        <v>5.7</v>
      </c>
      <c r="S39" s="371" t="str">
        <f>IF(ISNUMBER(#REF!),#REF!,"-")</f>
        <v>-</v>
      </c>
      <c r="T39" s="372">
        <f t="shared" si="2"/>
        <v>5.7</v>
      </c>
      <c r="U39" s="373">
        <f>IF(R39&gt;=5,R39,IF(S39&gt;=5,R39&amp;"/"&amp;S39,R39&amp;"/"&amp;S39))</f>
        <v>5.7</v>
      </c>
      <c r="V39" s="374">
        <v>8.1</v>
      </c>
      <c r="W39" s="375">
        <v>9</v>
      </c>
      <c r="X39" s="375"/>
      <c r="Y39" s="369">
        <f t="shared" si="3"/>
        <v>9</v>
      </c>
      <c r="Z39" s="376">
        <f t="shared" si="4"/>
        <v>8.6</v>
      </c>
      <c r="AA39" s="237" t="str">
        <f t="shared" si="5"/>
        <v>-</v>
      </c>
      <c r="AB39" s="377">
        <f t="shared" si="6"/>
        <v>8.6</v>
      </c>
      <c r="AC39" s="369">
        <f t="shared" si="7"/>
        <v>8.6</v>
      </c>
      <c r="AD39" s="379">
        <v>8.3</v>
      </c>
      <c r="AE39" s="368">
        <v>8</v>
      </c>
      <c r="AF39" s="369"/>
      <c r="AG39" s="369">
        <f>IF(AH39&gt;=5,AE39,IF(AI39&gt;=5,AE39&amp;"/"&amp;AF39,AE39&amp;"/"&amp;AF39))</f>
        <v>8</v>
      </c>
      <c r="AH39" s="376">
        <f>ROUND((AD39+AE39)/2,1)</f>
        <v>8.2</v>
      </c>
      <c r="AI39" s="237" t="str">
        <f>IF(ISNUMBER(AF39),ROUND((AD39+AF39)/2,1),"-")</f>
        <v>-</v>
      </c>
      <c r="AJ39" s="380">
        <f>MAX(AH39:AI39)</f>
        <v>8.2</v>
      </c>
      <c r="AK39" s="369">
        <f>IF(AH39&gt;=5,AH39,IF(AI39&gt;=5,AH39&amp;"/"&amp;AI39,AH39&amp;"/"&amp;AI39))</f>
        <v>8.2</v>
      </c>
      <c r="AL39" s="379">
        <v>8</v>
      </c>
      <c r="AM39" s="368">
        <v>5</v>
      </c>
      <c r="AN39" s="369"/>
      <c r="AO39" s="369">
        <f t="shared" si="13"/>
        <v>5</v>
      </c>
      <c r="AP39" s="376">
        <f t="shared" si="14"/>
        <v>6.5</v>
      </c>
      <c r="AQ39" s="237" t="str">
        <f t="shared" si="15"/>
        <v>-</v>
      </c>
      <c r="AR39" s="377">
        <f t="shared" si="16"/>
        <v>6.5</v>
      </c>
      <c r="AS39" s="369">
        <f t="shared" si="17"/>
        <v>6.5</v>
      </c>
      <c r="AT39" s="311">
        <v>9.5</v>
      </c>
      <c r="AU39" s="351">
        <v>6</v>
      </c>
      <c r="AV39" s="351"/>
      <c r="AW39" s="338">
        <f t="shared" si="18"/>
        <v>6</v>
      </c>
      <c r="AX39" s="311">
        <f t="shared" si="19"/>
        <v>7.8</v>
      </c>
      <c r="AY39" s="28" t="str">
        <f t="shared" si="20"/>
        <v>-</v>
      </c>
      <c r="AZ39" s="343">
        <f t="shared" si="21"/>
        <v>7.8</v>
      </c>
      <c r="BA39" s="350">
        <f t="shared" si="22"/>
        <v>7.8</v>
      </c>
      <c r="BB39" s="376">
        <v>7</v>
      </c>
      <c r="BC39" s="368">
        <v>8</v>
      </c>
      <c r="BD39" s="369"/>
      <c r="BE39" s="369">
        <f t="shared" si="149"/>
        <v>8</v>
      </c>
      <c r="BF39" s="376">
        <f t="shared" si="24"/>
        <v>7.5</v>
      </c>
      <c r="BG39" s="237" t="str">
        <f t="shared" si="150"/>
        <v>-</v>
      </c>
      <c r="BH39" s="377">
        <f t="shared" si="26"/>
        <v>7.5</v>
      </c>
      <c r="BI39" s="382">
        <f t="shared" si="151"/>
        <v>7.5</v>
      </c>
      <c r="BJ39" s="376">
        <v>7</v>
      </c>
      <c r="BK39" s="368">
        <v>7</v>
      </c>
      <c r="BL39" s="387"/>
      <c r="BM39" s="369">
        <f t="shared" si="140"/>
        <v>7</v>
      </c>
      <c r="BN39" s="376">
        <f t="shared" si="28"/>
        <v>7</v>
      </c>
      <c r="BO39" s="237" t="str">
        <f t="shared" si="29"/>
        <v>-</v>
      </c>
      <c r="BP39" s="377">
        <f t="shared" si="141"/>
        <v>7</v>
      </c>
      <c r="BQ39" s="384">
        <f t="shared" si="142"/>
        <v>7</v>
      </c>
      <c r="BR39" s="466">
        <f t="shared" si="30"/>
        <v>7.6</v>
      </c>
      <c r="BS39" s="467">
        <f t="shared" si="31"/>
        <v>7.6</v>
      </c>
      <c r="BT39" s="337" t="str">
        <f t="shared" si="32"/>
        <v>Khá</v>
      </c>
      <c r="BU39" s="311">
        <v>8.2</v>
      </c>
      <c r="BV39" s="310">
        <v>9</v>
      </c>
      <c r="BW39" s="270"/>
      <c r="BX39" s="338">
        <f t="shared" si="33"/>
        <v>9</v>
      </c>
      <c r="BY39" s="311">
        <f t="shared" si="34"/>
        <v>8.6</v>
      </c>
      <c r="BZ39" s="28" t="str">
        <f t="shared" si="35"/>
        <v>-</v>
      </c>
      <c r="CA39" s="343">
        <f t="shared" si="36"/>
        <v>8.6</v>
      </c>
      <c r="CB39" s="344">
        <f t="shared" si="37"/>
        <v>8.6</v>
      </c>
      <c r="CC39" s="383">
        <v>8.5</v>
      </c>
      <c r="CD39" s="375">
        <v>8</v>
      </c>
      <c r="CE39" s="375"/>
      <c r="CF39" s="369">
        <f t="shared" si="38"/>
        <v>8</v>
      </c>
      <c r="CG39" s="376">
        <f t="shared" si="39"/>
        <v>8.3</v>
      </c>
      <c r="CH39" s="237" t="str">
        <f t="shared" si="40"/>
        <v>-</v>
      </c>
      <c r="CI39" s="377">
        <f t="shared" si="41"/>
        <v>8.3</v>
      </c>
      <c r="CJ39" s="382">
        <f t="shared" si="42"/>
        <v>8.3</v>
      </c>
      <c r="CK39" s="311">
        <v>9</v>
      </c>
      <c r="CL39" s="351">
        <v>9</v>
      </c>
      <c r="CM39" s="351"/>
      <c r="CN39" s="338">
        <f t="shared" si="43"/>
        <v>9</v>
      </c>
      <c r="CO39" s="311">
        <f t="shared" si="44"/>
        <v>9</v>
      </c>
      <c r="CP39" s="28" t="str">
        <f t="shared" si="45"/>
        <v>-</v>
      </c>
      <c r="CQ39" s="343">
        <f t="shared" si="46"/>
        <v>9</v>
      </c>
      <c r="CR39" s="348">
        <f t="shared" si="47"/>
        <v>9</v>
      </c>
      <c r="CS39" s="311">
        <v>8.8</v>
      </c>
      <c r="CT39" s="351">
        <v>7</v>
      </c>
      <c r="CU39" s="351"/>
      <c r="CV39" s="338">
        <f t="shared" si="48"/>
        <v>7</v>
      </c>
      <c r="CW39" s="311">
        <f t="shared" si="49"/>
        <v>7.9</v>
      </c>
      <c r="CX39" s="28" t="str">
        <f t="shared" si="50"/>
        <v>-</v>
      </c>
      <c r="CY39" s="343">
        <f t="shared" si="51"/>
        <v>7.9</v>
      </c>
      <c r="CZ39" s="348">
        <f t="shared" si="52"/>
        <v>7.9</v>
      </c>
      <c r="DA39" s="311">
        <v>10</v>
      </c>
      <c r="DB39" s="351">
        <v>10</v>
      </c>
      <c r="DC39" s="351"/>
      <c r="DD39" s="338">
        <f t="shared" si="53"/>
        <v>10</v>
      </c>
      <c r="DE39" s="311">
        <f t="shared" si="54"/>
        <v>10</v>
      </c>
      <c r="DF39" s="28" t="str">
        <f t="shared" si="55"/>
        <v>-</v>
      </c>
      <c r="DG39" s="343">
        <f t="shared" si="56"/>
        <v>10</v>
      </c>
      <c r="DH39" s="348">
        <f t="shared" si="57"/>
        <v>10</v>
      </c>
      <c r="DI39" s="311">
        <v>7.5</v>
      </c>
      <c r="DJ39" s="351">
        <v>7</v>
      </c>
      <c r="DK39" s="359"/>
      <c r="DL39" s="338">
        <f t="shared" si="58"/>
        <v>7</v>
      </c>
      <c r="DM39" s="311">
        <f t="shared" si="59"/>
        <v>7.3</v>
      </c>
      <c r="DN39" s="28" t="str">
        <f t="shared" si="60"/>
        <v>-</v>
      </c>
      <c r="DO39" s="343">
        <f t="shared" si="61"/>
        <v>7.3</v>
      </c>
      <c r="DP39" s="348">
        <f t="shared" si="62"/>
        <v>7.3</v>
      </c>
      <c r="DQ39" s="311">
        <v>10</v>
      </c>
      <c r="DR39" s="351">
        <v>9</v>
      </c>
      <c r="DS39" s="351"/>
      <c r="DT39" s="338">
        <f t="shared" si="63"/>
        <v>9</v>
      </c>
      <c r="DU39" s="311">
        <f t="shared" si="64"/>
        <v>9.5</v>
      </c>
      <c r="DV39" s="28" t="str">
        <f t="shared" si="65"/>
        <v>-</v>
      </c>
      <c r="DW39" s="343">
        <f t="shared" si="66"/>
        <v>9.5</v>
      </c>
      <c r="DX39" s="348">
        <f t="shared" si="67"/>
        <v>9.5</v>
      </c>
      <c r="DY39" s="311">
        <v>9.7</v>
      </c>
      <c r="DZ39" s="351">
        <v>8</v>
      </c>
      <c r="EA39" s="351"/>
      <c r="EB39" s="338">
        <f t="shared" si="68"/>
        <v>8</v>
      </c>
      <c r="EC39" s="311">
        <f t="shared" si="69"/>
        <v>8.9</v>
      </c>
      <c r="ED39" s="28" t="str">
        <f t="shared" si="70"/>
        <v>-</v>
      </c>
      <c r="EE39" s="343">
        <f t="shared" si="152"/>
        <v>8.9</v>
      </c>
      <c r="EF39" s="350">
        <f t="shared" si="71"/>
        <v>8.9</v>
      </c>
      <c r="EG39" s="354">
        <f t="shared" si="153"/>
        <v>8.8</v>
      </c>
      <c r="EH39" s="335">
        <f t="shared" si="154"/>
        <v>8.8</v>
      </c>
      <c r="EI39" s="337" t="str">
        <f t="shared" si="74"/>
        <v>Giỏi</v>
      </c>
      <c r="EJ39" s="355">
        <f t="shared" si="75"/>
        <v>8.3</v>
      </c>
      <c r="EK39" s="337" t="str">
        <f t="shared" si="76"/>
        <v>Giỏi</v>
      </c>
      <c r="EL39" s="390">
        <v>9.5</v>
      </c>
      <c r="EM39" s="351">
        <v>8</v>
      </c>
      <c r="EN39" s="352"/>
      <c r="EO39" s="357">
        <f t="shared" si="77"/>
        <v>8</v>
      </c>
      <c r="EP39" s="345">
        <f t="shared" si="78"/>
        <v>8.8</v>
      </c>
      <c r="EQ39" s="147" t="str">
        <f t="shared" si="79"/>
        <v>-</v>
      </c>
      <c r="ER39" s="343">
        <f>MAX(EP39:EQ39)</f>
        <v>8.8</v>
      </c>
      <c r="ES39" s="350">
        <f t="shared" si="80"/>
        <v>8.8</v>
      </c>
      <c r="ET39" s="390">
        <v>9</v>
      </c>
      <c r="EU39" s="351">
        <v>8</v>
      </c>
      <c r="EV39" s="352"/>
      <c r="EW39" s="357">
        <f t="shared" si="81"/>
        <v>8</v>
      </c>
      <c r="EX39" s="345">
        <f t="shared" si="82"/>
        <v>8.5</v>
      </c>
      <c r="EY39" s="147" t="str">
        <f t="shared" si="83"/>
        <v>-</v>
      </c>
      <c r="EZ39" s="343">
        <f>MAX(EX39:EY39)</f>
        <v>8.5</v>
      </c>
      <c r="FA39" s="350">
        <f t="shared" si="84"/>
        <v>8.5</v>
      </c>
      <c r="FB39" s="390">
        <v>8</v>
      </c>
      <c r="FC39" s="351">
        <v>5</v>
      </c>
      <c r="FD39" s="352"/>
      <c r="FE39" s="357">
        <f t="shared" si="85"/>
        <v>5</v>
      </c>
      <c r="FF39" s="345">
        <f t="shared" si="86"/>
        <v>6.5</v>
      </c>
      <c r="FG39" s="147" t="str">
        <f t="shared" si="87"/>
        <v>-</v>
      </c>
      <c r="FH39" s="343">
        <f>MAX(FF39:FG39)</f>
        <v>6.5</v>
      </c>
      <c r="FI39" s="350">
        <f t="shared" si="88"/>
        <v>6.5</v>
      </c>
      <c r="FJ39" s="256">
        <v>9</v>
      </c>
      <c r="FK39" s="256"/>
      <c r="FL39" s="256">
        <f t="shared" si="89"/>
        <v>9</v>
      </c>
      <c r="FM39" s="445">
        <f t="shared" si="90"/>
        <v>9</v>
      </c>
      <c r="FN39" s="390">
        <v>8.3</v>
      </c>
      <c r="FO39" s="351">
        <v>9</v>
      </c>
      <c r="FP39" s="352"/>
      <c r="FQ39" s="357">
        <f t="shared" si="91"/>
        <v>9</v>
      </c>
      <c r="FR39" s="345">
        <f t="shared" si="92"/>
        <v>8.7</v>
      </c>
      <c r="FS39" s="147" t="str">
        <f t="shared" si="93"/>
        <v>-</v>
      </c>
      <c r="FT39" s="343">
        <f>MAX(FR39:FS39)</f>
        <v>8.7</v>
      </c>
      <c r="FU39" s="350">
        <f t="shared" si="94"/>
        <v>8.7</v>
      </c>
      <c r="FV39" s="256">
        <v>9</v>
      </c>
      <c r="FW39" s="256"/>
      <c r="FX39" s="256">
        <f t="shared" si="95"/>
        <v>9</v>
      </c>
      <c r="FY39" s="445">
        <f t="shared" si="96"/>
        <v>9</v>
      </c>
      <c r="FZ39" s="345">
        <v>9</v>
      </c>
      <c r="GA39" s="351">
        <v>9</v>
      </c>
      <c r="GB39" s="352"/>
      <c r="GC39" s="357">
        <f t="shared" si="97"/>
        <v>9</v>
      </c>
      <c r="GD39" s="345">
        <f t="shared" si="98"/>
        <v>9</v>
      </c>
      <c r="GE39" s="147" t="str">
        <f t="shared" si="99"/>
        <v>-</v>
      </c>
      <c r="GF39" s="343">
        <f>MAX(GD39:GE39)</f>
        <v>9</v>
      </c>
      <c r="GG39" s="350">
        <f t="shared" si="100"/>
        <v>9</v>
      </c>
      <c r="GH39" s="335">
        <f t="shared" si="144"/>
        <v>8.6</v>
      </c>
      <c r="GI39" s="335">
        <f t="shared" si="145"/>
        <v>8.6</v>
      </c>
      <c r="GJ39" s="337" t="str">
        <f t="shared" si="103"/>
        <v>Giỏi</v>
      </c>
      <c r="GK39" s="345">
        <v>9.5</v>
      </c>
      <c r="GL39" s="351">
        <v>8</v>
      </c>
      <c r="GM39" s="351"/>
      <c r="GN39" s="357">
        <f t="shared" si="104"/>
        <v>8</v>
      </c>
      <c r="GO39" s="345">
        <f t="shared" si="105"/>
        <v>8.8</v>
      </c>
      <c r="GP39" s="147" t="str">
        <f t="shared" si="106"/>
        <v>-</v>
      </c>
      <c r="GQ39" s="343">
        <f>MAX(GO39:GP39)</f>
        <v>8.8</v>
      </c>
      <c r="GR39" s="350">
        <f t="shared" si="107"/>
        <v>8.8</v>
      </c>
      <c r="GS39" s="345">
        <v>9.3</v>
      </c>
      <c r="GT39" s="351">
        <v>9</v>
      </c>
      <c r="GU39" s="351"/>
      <c r="GV39" s="357">
        <f t="shared" si="108"/>
        <v>9</v>
      </c>
      <c r="GW39" s="345">
        <f t="shared" si="109"/>
        <v>9.2</v>
      </c>
      <c r="GX39" s="147" t="str">
        <f t="shared" si="110"/>
        <v>-</v>
      </c>
      <c r="GY39" s="343">
        <f>MAX(GW39:GX39)</f>
        <v>9.2</v>
      </c>
      <c r="GZ39" s="350">
        <f t="shared" si="111"/>
        <v>9.2</v>
      </c>
      <c r="HA39" s="345">
        <v>6</v>
      </c>
      <c r="HB39" s="351">
        <v>9</v>
      </c>
      <c r="HC39" s="351"/>
      <c r="HD39" s="357">
        <f t="shared" si="112"/>
        <v>9</v>
      </c>
      <c r="HE39" s="345">
        <f t="shared" si="113"/>
        <v>7.5</v>
      </c>
      <c r="HF39" s="147" t="str">
        <f t="shared" si="114"/>
        <v>-</v>
      </c>
      <c r="HG39" s="343">
        <f>MAX(HE39:HF39)</f>
        <v>7.5</v>
      </c>
      <c r="HH39" s="350">
        <f t="shared" si="115"/>
        <v>7.5</v>
      </c>
      <c r="HI39" s="256">
        <v>9</v>
      </c>
      <c r="HJ39" s="256"/>
      <c r="HK39" s="256">
        <f t="shared" si="116"/>
        <v>9</v>
      </c>
      <c r="HL39" s="445">
        <f t="shared" si="117"/>
        <v>9</v>
      </c>
      <c r="HM39" s="256">
        <v>8</v>
      </c>
      <c r="HN39" s="256"/>
      <c r="HO39" s="256">
        <f t="shared" si="118"/>
        <v>8</v>
      </c>
      <c r="HP39" s="445">
        <f t="shared" si="119"/>
        <v>8</v>
      </c>
      <c r="HQ39" s="336">
        <f t="shared" si="120"/>
        <v>8.5</v>
      </c>
      <c r="HR39" s="336">
        <f t="shared" si="121"/>
        <v>8.5</v>
      </c>
      <c r="HS39" s="337" t="str">
        <f t="shared" si="122"/>
        <v>Giỏi</v>
      </c>
      <c r="HT39" s="443">
        <f t="shared" si="123"/>
        <v>8.6</v>
      </c>
      <c r="HU39" s="286" t="str">
        <f t="shared" si="124"/>
        <v>Giỏi</v>
      </c>
      <c r="HV39" s="444">
        <f t="shared" si="125"/>
        <v>8.4</v>
      </c>
      <c r="HW39" s="286" t="str">
        <f t="shared" si="126"/>
        <v>Giỏi</v>
      </c>
      <c r="HX39" s="612">
        <v>8</v>
      </c>
      <c r="HY39" s="612">
        <v>8.5</v>
      </c>
      <c r="HZ39" s="612">
        <v>10</v>
      </c>
      <c r="IA39" s="613">
        <f>ROUND(SUM(HX39:HZ39)/3,1)</f>
        <v>8.8</v>
      </c>
      <c r="IB39" s="648">
        <f t="shared" si="135"/>
        <v>8.6</v>
      </c>
      <c r="IC39" s="615" t="str">
        <f t="shared" si="128"/>
        <v>Giỏi</v>
      </c>
    </row>
    <row r="40" spans="1:237" s="17" customFormat="1" ht="15.75" customHeight="1">
      <c r="A40" s="564">
        <v>34</v>
      </c>
      <c r="B40" s="452">
        <v>49</v>
      </c>
      <c r="C40" s="456" t="s">
        <v>298</v>
      </c>
      <c r="D40" s="458" t="s">
        <v>404</v>
      </c>
      <c r="E40" s="459" t="s">
        <v>405</v>
      </c>
      <c r="F40" s="98" t="s">
        <v>66</v>
      </c>
      <c r="G40" s="99" t="s">
        <v>299</v>
      </c>
      <c r="H40" s="99" t="s">
        <v>176</v>
      </c>
      <c r="I40" s="236">
        <v>4</v>
      </c>
      <c r="J40" s="236">
        <v>5</v>
      </c>
      <c r="K40" s="363" t="s">
        <v>226</v>
      </c>
      <c r="L40" s="368">
        <v>5</v>
      </c>
      <c r="M40" s="368"/>
      <c r="N40" s="368">
        <f t="shared" si="143"/>
        <v>5</v>
      </c>
      <c r="O40" s="369">
        <v>8</v>
      </c>
      <c r="P40" s="369"/>
      <c r="Q40" s="370">
        <f t="shared" si="0"/>
        <v>8</v>
      </c>
      <c r="R40" s="311">
        <f t="shared" si="1"/>
        <v>5.7</v>
      </c>
      <c r="S40" s="371">
        <v>6</v>
      </c>
      <c r="T40" s="372">
        <f t="shared" si="2"/>
        <v>6</v>
      </c>
      <c r="U40" s="397" t="s">
        <v>242</v>
      </c>
      <c r="V40" s="374">
        <v>8</v>
      </c>
      <c r="W40" s="375">
        <v>4</v>
      </c>
      <c r="X40" s="375"/>
      <c r="Y40" s="369">
        <f t="shared" si="3"/>
        <v>4</v>
      </c>
      <c r="Z40" s="376">
        <f t="shared" si="4"/>
        <v>6</v>
      </c>
      <c r="AA40" s="237" t="str">
        <f t="shared" si="5"/>
        <v>-</v>
      </c>
      <c r="AB40" s="377">
        <f t="shared" si="6"/>
        <v>6</v>
      </c>
      <c r="AC40" s="378">
        <f t="shared" si="7"/>
        <v>6</v>
      </c>
      <c r="AD40" s="379">
        <v>8</v>
      </c>
      <c r="AE40" s="368">
        <v>4</v>
      </c>
      <c r="AF40" s="369"/>
      <c r="AG40" s="369">
        <f t="shared" si="147"/>
        <v>4</v>
      </c>
      <c r="AH40" s="376">
        <f t="shared" si="148"/>
        <v>6</v>
      </c>
      <c r="AI40" s="237" t="str">
        <f t="shared" si="10"/>
        <v>-</v>
      </c>
      <c r="AJ40" s="380">
        <f t="shared" si="11"/>
        <v>6</v>
      </c>
      <c r="AK40" s="378">
        <f t="shared" si="12"/>
        <v>6</v>
      </c>
      <c r="AL40" s="379">
        <v>4.5</v>
      </c>
      <c r="AM40" s="368">
        <v>3</v>
      </c>
      <c r="AN40" s="369">
        <v>3</v>
      </c>
      <c r="AO40" s="369" t="str">
        <f t="shared" si="13"/>
        <v>3/3</v>
      </c>
      <c r="AP40" s="376">
        <f t="shared" si="14"/>
        <v>3.8</v>
      </c>
      <c r="AQ40" s="237">
        <f t="shared" si="15"/>
        <v>3.8</v>
      </c>
      <c r="AR40" s="377">
        <v>6.5</v>
      </c>
      <c r="AS40" s="261" t="s">
        <v>437</v>
      </c>
      <c r="AT40" s="311">
        <v>7.5</v>
      </c>
      <c r="AU40" s="351">
        <v>5</v>
      </c>
      <c r="AV40" s="351"/>
      <c r="AW40" s="338">
        <f t="shared" si="18"/>
        <v>5</v>
      </c>
      <c r="AX40" s="311">
        <f t="shared" si="19"/>
        <v>6.3</v>
      </c>
      <c r="AY40" s="28" t="str">
        <f t="shared" si="20"/>
        <v>-</v>
      </c>
      <c r="AZ40" s="343">
        <f t="shared" si="21"/>
        <v>6.3</v>
      </c>
      <c r="BA40" s="350">
        <f t="shared" si="22"/>
        <v>6.3</v>
      </c>
      <c r="BB40" s="376">
        <v>6.5</v>
      </c>
      <c r="BC40" s="368">
        <v>7</v>
      </c>
      <c r="BD40" s="369"/>
      <c r="BE40" s="369">
        <f t="shared" si="149"/>
        <v>7</v>
      </c>
      <c r="BF40" s="376">
        <f t="shared" si="24"/>
        <v>6.8</v>
      </c>
      <c r="BG40" s="237" t="str">
        <f t="shared" si="150"/>
        <v>-</v>
      </c>
      <c r="BH40" s="377">
        <f t="shared" si="26"/>
        <v>6.8</v>
      </c>
      <c r="BI40" s="382">
        <f t="shared" si="151"/>
        <v>6.8</v>
      </c>
      <c r="BJ40" s="376">
        <v>5.5</v>
      </c>
      <c r="BK40" s="368">
        <v>4</v>
      </c>
      <c r="BL40" s="383">
        <v>6</v>
      </c>
      <c r="BM40" s="369" t="str">
        <f t="shared" si="140"/>
        <v>4/6</v>
      </c>
      <c r="BN40" s="376">
        <f t="shared" si="28"/>
        <v>4.8</v>
      </c>
      <c r="BO40" s="237">
        <f t="shared" si="29"/>
        <v>5.8</v>
      </c>
      <c r="BP40" s="377">
        <f t="shared" si="141"/>
        <v>5.8</v>
      </c>
      <c r="BQ40" s="384" t="str">
        <f t="shared" si="142"/>
        <v>4.8/5.8</v>
      </c>
      <c r="BR40" s="466">
        <f t="shared" si="30"/>
        <v>5.7</v>
      </c>
      <c r="BS40" s="467">
        <f t="shared" si="31"/>
        <v>6.1</v>
      </c>
      <c r="BT40" s="337" t="str">
        <f t="shared" si="32"/>
        <v>TBK</v>
      </c>
      <c r="BU40" s="311">
        <v>5.4</v>
      </c>
      <c r="BV40" s="310">
        <v>8</v>
      </c>
      <c r="BW40" s="270"/>
      <c r="BX40" s="338">
        <f t="shared" si="33"/>
        <v>8</v>
      </c>
      <c r="BY40" s="311">
        <f t="shared" si="34"/>
        <v>6.7</v>
      </c>
      <c r="BZ40" s="28" t="str">
        <f t="shared" si="35"/>
        <v>-</v>
      </c>
      <c r="CA40" s="343">
        <f t="shared" si="36"/>
        <v>6.7</v>
      </c>
      <c r="CB40" s="344">
        <f t="shared" si="37"/>
        <v>6.7</v>
      </c>
      <c r="CC40" s="383">
        <v>6</v>
      </c>
      <c r="CD40" s="375">
        <v>5</v>
      </c>
      <c r="CE40" s="375"/>
      <c r="CF40" s="369">
        <f t="shared" si="38"/>
        <v>5</v>
      </c>
      <c r="CG40" s="376">
        <f t="shared" si="39"/>
        <v>5.5</v>
      </c>
      <c r="CH40" s="237" t="str">
        <f t="shared" si="40"/>
        <v>-</v>
      </c>
      <c r="CI40" s="377">
        <f t="shared" si="41"/>
        <v>5.5</v>
      </c>
      <c r="CJ40" s="382">
        <f t="shared" si="42"/>
        <v>5.5</v>
      </c>
      <c r="CK40" s="311">
        <v>7.7</v>
      </c>
      <c r="CL40" s="351">
        <v>4</v>
      </c>
      <c r="CM40" s="351"/>
      <c r="CN40" s="338">
        <f t="shared" si="43"/>
        <v>4</v>
      </c>
      <c r="CO40" s="311">
        <f t="shared" si="44"/>
        <v>5.9</v>
      </c>
      <c r="CP40" s="28" t="str">
        <f t="shared" si="45"/>
        <v>-</v>
      </c>
      <c r="CQ40" s="343">
        <f t="shared" si="46"/>
        <v>5.9</v>
      </c>
      <c r="CR40" s="348">
        <f t="shared" si="47"/>
        <v>5.9</v>
      </c>
      <c r="CS40" s="311">
        <v>6.3</v>
      </c>
      <c r="CT40" s="351">
        <v>5</v>
      </c>
      <c r="CU40" s="351"/>
      <c r="CV40" s="338">
        <f t="shared" si="48"/>
        <v>5</v>
      </c>
      <c r="CW40" s="311">
        <f t="shared" si="49"/>
        <v>5.7</v>
      </c>
      <c r="CX40" s="28" t="str">
        <f t="shared" si="50"/>
        <v>-</v>
      </c>
      <c r="CY40" s="343">
        <f t="shared" si="51"/>
        <v>5.7</v>
      </c>
      <c r="CZ40" s="348">
        <f t="shared" si="52"/>
        <v>5.7</v>
      </c>
      <c r="DA40" s="311">
        <v>5</v>
      </c>
      <c r="DB40" s="351">
        <v>7</v>
      </c>
      <c r="DC40" s="352"/>
      <c r="DD40" s="338">
        <f t="shared" si="53"/>
        <v>7</v>
      </c>
      <c r="DE40" s="311">
        <f t="shared" si="54"/>
        <v>6</v>
      </c>
      <c r="DF40" s="28" t="str">
        <f t="shared" si="55"/>
        <v>-</v>
      </c>
      <c r="DG40" s="343">
        <f t="shared" si="56"/>
        <v>6</v>
      </c>
      <c r="DH40" s="348">
        <f t="shared" si="57"/>
        <v>6</v>
      </c>
      <c r="DI40" s="311">
        <v>7.5</v>
      </c>
      <c r="DJ40" s="351">
        <v>4</v>
      </c>
      <c r="DK40" s="359"/>
      <c r="DL40" s="338">
        <f t="shared" si="58"/>
        <v>4</v>
      </c>
      <c r="DM40" s="311">
        <f t="shared" si="59"/>
        <v>5.8</v>
      </c>
      <c r="DN40" s="28" t="str">
        <f t="shared" si="60"/>
        <v>-</v>
      </c>
      <c r="DO40" s="343">
        <f t="shared" si="61"/>
        <v>5.8</v>
      </c>
      <c r="DP40" s="348">
        <f t="shared" si="62"/>
        <v>5.8</v>
      </c>
      <c r="DQ40" s="311">
        <v>6</v>
      </c>
      <c r="DR40" s="351">
        <v>8</v>
      </c>
      <c r="DS40" s="351"/>
      <c r="DT40" s="338">
        <f t="shared" si="63"/>
        <v>8</v>
      </c>
      <c r="DU40" s="311">
        <f t="shared" si="64"/>
        <v>7</v>
      </c>
      <c r="DV40" s="28" t="str">
        <f t="shared" si="65"/>
        <v>-</v>
      </c>
      <c r="DW40" s="343">
        <f t="shared" si="66"/>
        <v>7</v>
      </c>
      <c r="DX40" s="348">
        <f t="shared" si="67"/>
        <v>7</v>
      </c>
      <c r="DY40" s="311">
        <v>4</v>
      </c>
      <c r="DZ40" s="351">
        <v>3</v>
      </c>
      <c r="EA40" s="351">
        <v>8</v>
      </c>
      <c r="EB40" s="338" t="str">
        <f t="shared" si="68"/>
        <v>3/8</v>
      </c>
      <c r="EC40" s="311">
        <f t="shared" si="69"/>
        <v>3.5</v>
      </c>
      <c r="ED40" s="28">
        <f t="shared" si="70"/>
        <v>6</v>
      </c>
      <c r="EE40" s="343">
        <f t="shared" si="152"/>
        <v>6</v>
      </c>
      <c r="EF40" s="350" t="str">
        <f t="shared" si="71"/>
        <v>3.5/6</v>
      </c>
      <c r="EG40" s="354">
        <f t="shared" si="153"/>
        <v>5.6</v>
      </c>
      <c r="EH40" s="335">
        <f t="shared" si="154"/>
        <v>6.1</v>
      </c>
      <c r="EI40" s="337" t="str">
        <f t="shared" si="74"/>
        <v>TBK</v>
      </c>
      <c r="EJ40" s="355">
        <f t="shared" si="75"/>
        <v>6.1</v>
      </c>
      <c r="EK40" s="337" t="str">
        <f t="shared" si="76"/>
        <v>TBK</v>
      </c>
      <c r="EL40" s="345">
        <v>6.5</v>
      </c>
      <c r="EM40" s="351">
        <v>3</v>
      </c>
      <c r="EN40" s="351">
        <v>6</v>
      </c>
      <c r="EO40" s="357" t="str">
        <f t="shared" si="77"/>
        <v>3/6</v>
      </c>
      <c r="EP40" s="345">
        <f t="shared" si="78"/>
        <v>4.8</v>
      </c>
      <c r="EQ40" s="147">
        <f t="shared" si="79"/>
        <v>6.3</v>
      </c>
      <c r="ER40" s="343">
        <f>MAX(EP40:EQ40)</f>
        <v>6.3</v>
      </c>
      <c r="ES40" s="350" t="str">
        <f t="shared" si="80"/>
        <v>4.8/6.3</v>
      </c>
      <c r="ET40" s="345">
        <v>6.5</v>
      </c>
      <c r="EU40" s="351">
        <v>3</v>
      </c>
      <c r="EV40" s="351">
        <v>7</v>
      </c>
      <c r="EW40" s="357" t="str">
        <f t="shared" si="81"/>
        <v>3/7</v>
      </c>
      <c r="EX40" s="345">
        <f t="shared" si="82"/>
        <v>4.8</v>
      </c>
      <c r="EY40" s="147">
        <f t="shared" si="83"/>
        <v>6.8</v>
      </c>
      <c r="EZ40" s="343">
        <f>MAX(EX40:EY40)</f>
        <v>6.8</v>
      </c>
      <c r="FA40" s="350" t="str">
        <f t="shared" si="84"/>
        <v>4.8/6.8</v>
      </c>
      <c r="FB40" s="345">
        <v>6.5</v>
      </c>
      <c r="FC40" s="351">
        <v>3</v>
      </c>
      <c r="FD40" s="351">
        <v>6</v>
      </c>
      <c r="FE40" s="357" t="str">
        <f t="shared" si="85"/>
        <v>3/6</v>
      </c>
      <c r="FF40" s="345">
        <f t="shared" si="86"/>
        <v>4.8</v>
      </c>
      <c r="FG40" s="147">
        <f t="shared" si="87"/>
        <v>6.3</v>
      </c>
      <c r="FH40" s="343">
        <f>MAX(FF40:FG40)</f>
        <v>6.3</v>
      </c>
      <c r="FI40" s="350" t="str">
        <f t="shared" si="88"/>
        <v>4.8/6.3</v>
      </c>
      <c r="FJ40" s="256">
        <v>7</v>
      </c>
      <c r="FK40" s="256"/>
      <c r="FL40" s="256">
        <f t="shared" si="89"/>
        <v>7</v>
      </c>
      <c r="FM40" s="445">
        <f t="shared" si="90"/>
        <v>7</v>
      </c>
      <c r="FN40" s="345">
        <v>5.67</v>
      </c>
      <c r="FO40" s="351">
        <v>6</v>
      </c>
      <c r="FP40" s="351"/>
      <c r="FQ40" s="357">
        <f t="shared" si="91"/>
        <v>6</v>
      </c>
      <c r="FR40" s="345">
        <f t="shared" si="92"/>
        <v>5.8</v>
      </c>
      <c r="FS40" s="147" t="str">
        <f t="shared" si="93"/>
        <v>-</v>
      </c>
      <c r="FT40" s="343">
        <f>MAX(FR40:FS40)</f>
        <v>5.8</v>
      </c>
      <c r="FU40" s="350">
        <f t="shared" si="94"/>
        <v>5.8</v>
      </c>
      <c r="FV40" s="256">
        <v>8</v>
      </c>
      <c r="FW40" s="256"/>
      <c r="FX40" s="256">
        <f t="shared" si="95"/>
        <v>8</v>
      </c>
      <c r="FY40" s="445">
        <f t="shared" si="96"/>
        <v>8</v>
      </c>
      <c r="FZ40" s="345">
        <v>4</v>
      </c>
      <c r="GA40" s="351">
        <v>8</v>
      </c>
      <c r="GB40" s="352"/>
      <c r="GC40" s="357">
        <f t="shared" si="97"/>
        <v>8</v>
      </c>
      <c r="GD40" s="345">
        <f t="shared" si="98"/>
        <v>6</v>
      </c>
      <c r="GE40" s="147" t="str">
        <f t="shared" si="99"/>
        <v>-</v>
      </c>
      <c r="GF40" s="343">
        <f>MAX(GD40:GE40)</f>
        <v>6</v>
      </c>
      <c r="GG40" s="350">
        <f t="shared" si="100"/>
        <v>6</v>
      </c>
      <c r="GH40" s="335">
        <f t="shared" si="144"/>
        <v>6.2</v>
      </c>
      <c r="GI40" s="335">
        <f t="shared" si="145"/>
        <v>6.7</v>
      </c>
      <c r="GJ40" s="337" t="str">
        <f t="shared" si="103"/>
        <v>TBK</v>
      </c>
      <c r="GK40" s="345">
        <v>7</v>
      </c>
      <c r="GL40" s="351">
        <v>6</v>
      </c>
      <c r="GM40" s="352"/>
      <c r="GN40" s="357">
        <f t="shared" si="104"/>
        <v>6</v>
      </c>
      <c r="GO40" s="345">
        <f t="shared" si="105"/>
        <v>6.5</v>
      </c>
      <c r="GP40" s="147" t="str">
        <f t="shared" si="106"/>
        <v>-</v>
      </c>
      <c r="GQ40" s="343">
        <f>MAX(GO40:GP40)</f>
        <v>6.5</v>
      </c>
      <c r="GR40" s="350">
        <f t="shared" si="107"/>
        <v>6.5</v>
      </c>
      <c r="GS40" s="345">
        <v>6.3</v>
      </c>
      <c r="GT40" s="351">
        <v>6</v>
      </c>
      <c r="GU40" s="352"/>
      <c r="GV40" s="357">
        <f t="shared" si="108"/>
        <v>6</v>
      </c>
      <c r="GW40" s="345">
        <f t="shared" si="109"/>
        <v>6.2</v>
      </c>
      <c r="GX40" s="147" t="str">
        <f t="shared" si="110"/>
        <v>-</v>
      </c>
      <c r="GY40" s="343">
        <f>MAX(GW40:GX40)</f>
        <v>6.2</v>
      </c>
      <c r="GZ40" s="350">
        <f t="shared" si="111"/>
        <v>6.2</v>
      </c>
      <c r="HA40" s="345">
        <v>5</v>
      </c>
      <c r="HB40" s="351">
        <v>7</v>
      </c>
      <c r="HC40" s="352"/>
      <c r="HD40" s="357">
        <f t="shared" si="112"/>
        <v>7</v>
      </c>
      <c r="HE40" s="345">
        <f t="shared" si="113"/>
        <v>6</v>
      </c>
      <c r="HF40" s="147" t="str">
        <f t="shared" si="114"/>
        <v>-</v>
      </c>
      <c r="HG40" s="343">
        <f>MAX(HE40:HF40)</f>
        <v>6</v>
      </c>
      <c r="HH40" s="350">
        <f t="shared" si="115"/>
        <v>6</v>
      </c>
      <c r="HI40" s="256">
        <v>7</v>
      </c>
      <c r="HJ40" s="256"/>
      <c r="HK40" s="256">
        <f t="shared" si="116"/>
        <v>7</v>
      </c>
      <c r="HL40" s="445">
        <f t="shared" si="117"/>
        <v>7</v>
      </c>
      <c r="HM40" s="256">
        <v>8</v>
      </c>
      <c r="HN40" s="256"/>
      <c r="HO40" s="256">
        <f t="shared" si="118"/>
        <v>8</v>
      </c>
      <c r="HP40" s="445">
        <f t="shared" si="119"/>
        <v>8</v>
      </c>
      <c r="HQ40" s="336">
        <f t="shared" si="120"/>
        <v>7</v>
      </c>
      <c r="HR40" s="336">
        <f t="shared" si="121"/>
        <v>7</v>
      </c>
      <c r="HS40" s="337" t="str">
        <f t="shared" si="122"/>
        <v>Khá</v>
      </c>
      <c r="HT40" s="443">
        <f t="shared" si="123"/>
        <v>6.9</v>
      </c>
      <c r="HU40" s="286" t="str">
        <f t="shared" si="124"/>
        <v>TBK</v>
      </c>
      <c r="HV40" s="444">
        <f t="shared" si="125"/>
        <v>6.5</v>
      </c>
      <c r="HW40" s="286" t="str">
        <f t="shared" si="126"/>
        <v>TBK</v>
      </c>
      <c r="HX40" s="612">
        <v>6.5</v>
      </c>
      <c r="HY40" s="612">
        <v>6.5</v>
      </c>
      <c r="HZ40" s="612">
        <v>5</v>
      </c>
      <c r="IA40" s="613">
        <f>ROUND(SUM(HX40:HZ40)/3,1)</f>
        <v>6</v>
      </c>
      <c r="IB40" s="648">
        <f t="shared" si="135"/>
        <v>6.3</v>
      </c>
      <c r="IC40" s="615" t="str">
        <f t="shared" si="128"/>
        <v>TBK</v>
      </c>
    </row>
    <row r="41" spans="1:237" s="17" customFormat="1" ht="15.75" customHeight="1">
      <c r="A41" s="564">
        <v>35</v>
      </c>
      <c r="B41" s="452">
        <v>50</v>
      </c>
      <c r="C41" s="456" t="s">
        <v>300</v>
      </c>
      <c r="D41" s="458" t="s">
        <v>406</v>
      </c>
      <c r="E41" s="459" t="s">
        <v>26</v>
      </c>
      <c r="F41" s="98" t="s">
        <v>66</v>
      </c>
      <c r="G41" s="99" t="s">
        <v>301</v>
      </c>
      <c r="H41" s="99" t="s">
        <v>131</v>
      </c>
      <c r="I41" s="236">
        <v>3</v>
      </c>
      <c r="J41" s="236">
        <v>6</v>
      </c>
      <c r="K41" s="363" t="s">
        <v>230</v>
      </c>
      <c r="L41" s="368">
        <v>4</v>
      </c>
      <c r="M41" s="368">
        <v>7</v>
      </c>
      <c r="N41" s="386" t="s">
        <v>286</v>
      </c>
      <c r="O41" s="369">
        <v>8</v>
      </c>
      <c r="P41" s="369"/>
      <c r="Q41" s="370">
        <f t="shared" si="0"/>
        <v>8</v>
      </c>
      <c r="R41" s="311">
        <f t="shared" si="1"/>
        <v>5</v>
      </c>
      <c r="S41" s="371">
        <v>7</v>
      </c>
      <c r="T41" s="372">
        <f t="shared" si="2"/>
        <v>7</v>
      </c>
      <c r="U41" s="397" t="s">
        <v>302</v>
      </c>
      <c r="V41" s="374">
        <v>8.5</v>
      </c>
      <c r="W41" s="375">
        <v>4</v>
      </c>
      <c r="X41" s="375"/>
      <c r="Y41" s="369">
        <f t="shared" si="3"/>
        <v>4</v>
      </c>
      <c r="Z41" s="376">
        <f t="shared" si="4"/>
        <v>6.3</v>
      </c>
      <c r="AA41" s="237" t="str">
        <f t="shared" si="5"/>
        <v>-</v>
      </c>
      <c r="AB41" s="377">
        <f t="shared" si="6"/>
        <v>6.3</v>
      </c>
      <c r="AC41" s="369">
        <f t="shared" si="7"/>
        <v>6.3</v>
      </c>
      <c r="AD41" s="379">
        <v>7.7</v>
      </c>
      <c r="AE41" s="368">
        <v>7</v>
      </c>
      <c r="AF41" s="369"/>
      <c r="AG41" s="369">
        <f t="shared" si="147"/>
        <v>7</v>
      </c>
      <c r="AH41" s="376">
        <f t="shared" si="148"/>
        <v>7.4</v>
      </c>
      <c r="AI41" s="237" t="str">
        <f t="shared" si="10"/>
        <v>-</v>
      </c>
      <c r="AJ41" s="380">
        <f t="shared" si="11"/>
        <v>7.4</v>
      </c>
      <c r="AK41" s="369">
        <f t="shared" si="12"/>
        <v>7.4</v>
      </c>
      <c r="AL41" s="379">
        <v>5.5</v>
      </c>
      <c r="AM41" s="368">
        <v>4</v>
      </c>
      <c r="AN41" s="369">
        <v>6</v>
      </c>
      <c r="AO41" s="369" t="str">
        <f t="shared" si="13"/>
        <v>4/6</v>
      </c>
      <c r="AP41" s="376">
        <f t="shared" si="14"/>
        <v>4.8</v>
      </c>
      <c r="AQ41" s="237">
        <f t="shared" si="15"/>
        <v>5.8</v>
      </c>
      <c r="AR41" s="377">
        <f t="shared" si="16"/>
        <v>5.8</v>
      </c>
      <c r="AS41" s="369" t="str">
        <f t="shared" si="17"/>
        <v>4.8/5.8</v>
      </c>
      <c r="AT41" s="311">
        <v>8.5</v>
      </c>
      <c r="AU41" s="351">
        <v>6</v>
      </c>
      <c r="AV41" s="351"/>
      <c r="AW41" s="338">
        <f t="shared" si="18"/>
        <v>6</v>
      </c>
      <c r="AX41" s="311">
        <f t="shared" si="19"/>
        <v>7.3</v>
      </c>
      <c r="AY41" s="28" t="str">
        <f t="shared" si="20"/>
        <v>-</v>
      </c>
      <c r="AZ41" s="343">
        <f t="shared" si="21"/>
        <v>7.3</v>
      </c>
      <c r="BA41" s="350">
        <f t="shared" si="22"/>
        <v>7.3</v>
      </c>
      <c r="BB41" s="376">
        <v>4.5</v>
      </c>
      <c r="BC41" s="368">
        <v>3</v>
      </c>
      <c r="BD41" s="369">
        <v>3</v>
      </c>
      <c r="BE41" s="398" t="s">
        <v>258</v>
      </c>
      <c r="BF41" s="376">
        <f t="shared" si="24"/>
        <v>3.8</v>
      </c>
      <c r="BG41" s="237">
        <v>7.5</v>
      </c>
      <c r="BH41" s="377">
        <f t="shared" si="26"/>
        <v>7.5</v>
      </c>
      <c r="BI41" s="305" t="s">
        <v>303</v>
      </c>
      <c r="BJ41" s="376">
        <v>5.5</v>
      </c>
      <c r="BK41" s="368">
        <v>3</v>
      </c>
      <c r="BL41" s="383">
        <v>5</v>
      </c>
      <c r="BM41" s="369" t="str">
        <f t="shared" si="140"/>
        <v>3/5</v>
      </c>
      <c r="BN41" s="376">
        <f t="shared" si="28"/>
        <v>4.3</v>
      </c>
      <c r="BO41" s="237">
        <f t="shared" si="29"/>
        <v>5.3</v>
      </c>
      <c r="BP41" s="377">
        <f t="shared" si="141"/>
        <v>5.3</v>
      </c>
      <c r="BQ41" s="384" t="str">
        <f t="shared" si="142"/>
        <v>4.3/5.3</v>
      </c>
      <c r="BR41" s="466">
        <f t="shared" si="30"/>
        <v>5.8</v>
      </c>
      <c r="BS41" s="467">
        <f t="shared" si="31"/>
        <v>6.6</v>
      </c>
      <c r="BT41" s="337" t="str">
        <f t="shared" si="32"/>
        <v>TBK</v>
      </c>
      <c r="BU41" s="311">
        <v>7.2</v>
      </c>
      <c r="BV41" s="310">
        <v>9</v>
      </c>
      <c r="BW41" s="270"/>
      <c r="BX41" s="338">
        <f t="shared" si="33"/>
        <v>9</v>
      </c>
      <c r="BY41" s="311">
        <f t="shared" si="34"/>
        <v>8.1</v>
      </c>
      <c r="BZ41" s="28" t="str">
        <f t="shared" si="35"/>
        <v>-</v>
      </c>
      <c r="CA41" s="343">
        <f t="shared" si="36"/>
        <v>8.1</v>
      </c>
      <c r="CB41" s="344">
        <f t="shared" si="37"/>
        <v>8.1</v>
      </c>
      <c r="CC41" s="383">
        <v>6.5</v>
      </c>
      <c r="CD41" s="375">
        <v>5</v>
      </c>
      <c r="CE41" s="375"/>
      <c r="CF41" s="369">
        <f t="shared" si="38"/>
        <v>5</v>
      </c>
      <c r="CG41" s="376">
        <f t="shared" si="39"/>
        <v>5.8</v>
      </c>
      <c r="CH41" s="237" t="str">
        <f t="shared" si="40"/>
        <v>-</v>
      </c>
      <c r="CI41" s="377">
        <f t="shared" si="41"/>
        <v>5.8</v>
      </c>
      <c r="CJ41" s="382">
        <f t="shared" si="42"/>
        <v>5.8</v>
      </c>
      <c r="CK41" s="311">
        <v>6.7</v>
      </c>
      <c r="CL41" s="351">
        <v>7</v>
      </c>
      <c r="CM41" s="351"/>
      <c r="CN41" s="338">
        <f t="shared" si="43"/>
        <v>7</v>
      </c>
      <c r="CO41" s="311">
        <f t="shared" si="44"/>
        <v>6.9</v>
      </c>
      <c r="CP41" s="28" t="str">
        <f t="shared" si="45"/>
        <v>-</v>
      </c>
      <c r="CQ41" s="343">
        <f t="shared" si="46"/>
        <v>6.9</v>
      </c>
      <c r="CR41" s="348">
        <f t="shared" si="47"/>
        <v>6.9</v>
      </c>
      <c r="CS41" s="311">
        <v>6</v>
      </c>
      <c r="CT41" s="351">
        <v>4</v>
      </c>
      <c r="CU41" s="351"/>
      <c r="CV41" s="338">
        <f t="shared" si="48"/>
        <v>4</v>
      </c>
      <c r="CW41" s="311">
        <f t="shared" si="49"/>
        <v>5</v>
      </c>
      <c r="CX41" s="28" t="str">
        <f t="shared" si="50"/>
        <v>-</v>
      </c>
      <c r="CY41" s="343">
        <f t="shared" si="51"/>
        <v>5</v>
      </c>
      <c r="CZ41" s="348">
        <f t="shared" si="52"/>
        <v>5</v>
      </c>
      <c r="DA41" s="311">
        <v>6</v>
      </c>
      <c r="DB41" s="351">
        <v>7</v>
      </c>
      <c r="DC41" s="352"/>
      <c r="DD41" s="338">
        <f t="shared" si="53"/>
        <v>7</v>
      </c>
      <c r="DE41" s="311">
        <f t="shared" si="54"/>
        <v>6.5</v>
      </c>
      <c r="DF41" s="28" t="str">
        <f t="shared" si="55"/>
        <v>-</v>
      </c>
      <c r="DG41" s="343">
        <f t="shared" si="56"/>
        <v>6.5</v>
      </c>
      <c r="DH41" s="348">
        <f t="shared" si="57"/>
        <v>6.5</v>
      </c>
      <c r="DI41" s="311">
        <v>7</v>
      </c>
      <c r="DJ41" s="351">
        <v>5</v>
      </c>
      <c r="DK41" s="359"/>
      <c r="DL41" s="338">
        <f t="shared" si="58"/>
        <v>5</v>
      </c>
      <c r="DM41" s="311">
        <f t="shared" si="59"/>
        <v>6</v>
      </c>
      <c r="DN41" s="28" t="str">
        <f t="shared" si="60"/>
        <v>-</v>
      </c>
      <c r="DO41" s="343">
        <f t="shared" si="61"/>
        <v>6</v>
      </c>
      <c r="DP41" s="348">
        <f t="shared" si="62"/>
        <v>6</v>
      </c>
      <c r="DQ41" s="311">
        <v>9.5</v>
      </c>
      <c r="DR41" s="351">
        <v>5</v>
      </c>
      <c r="DS41" s="351"/>
      <c r="DT41" s="338">
        <f t="shared" si="63"/>
        <v>5</v>
      </c>
      <c r="DU41" s="311">
        <f t="shared" si="64"/>
        <v>7.3</v>
      </c>
      <c r="DV41" s="28" t="str">
        <f t="shared" si="65"/>
        <v>-</v>
      </c>
      <c r="DW41" s="343">
        <f t="shared" si="66"/>
        <v>7.3</v>
      </c>
      <c r="DX41" s="348">
        <f t="shared" si="67"/>
        <v>7.3</v>
      </c>
      <c r="DY41" s="311">
        <v>3.3</v>
      </c>
      <c r="DZ41" s="351">
        <v>1</v>
      </c>
      <c r="EA41" s="351">
        <v>3</v>
      </c>
      <c r="EB41" s="338" t="str">
        <f t="shared" si="68"/>
        <v>1/3</v>
      </c>
      <c r="EC41" s="311">
        <f t="shared" si="69"/>
        <v>2.2</v>
      </c>
      <c r="ED41" s="28">
        <f t="shared" si="70"/>
        <v>3.2</v>
      </c>
      <c r="EE41" s="343">
        <v>7</v>
      </c>
      <c r="EF41" s="262" t="s">
        <v>427</v>
      </c>
      <c r="EG41" s="354">
        <f t="shared" si="153"/>
        <v>5.7</v>
      </c>
      <c r="EH41" s="335">
        <f t="shared" si="154"/>
        <v>6.7</v>
      </c>
      <c r="EI41" s="337" t="str">
        <f t="shared" si="74"/>
        <v>TBK</v>
      </c>
      <c r="EJ41" s="355">
        <f t="shared" si="75"/>
        <v>6.7</v>
      </c>
      <c r="EK41" s="337" t="str">
        <f t="shared" si="76"/>
        <v>TBK</v>
      </c>
      <c r="EL41" s="345">
        <v>6</v>
      </c>
      <c r="EM41" s="351">
        <v>3</v>
      </c>
      <c r="EN41" s="351">
        <v>10</v>
      </c>
      <c r="EO41" s="357" t="str">
        <f t="shared" si="77"/>
        <v>3/10</v>
      </c>
      <c r="EP41" s="345">
        <f t="shared" si="78"/>
        <v>4.5</v>
      </c>
      <c r="EQ41" s="147">
        <f t="shared" si="79"/>
        <v>8</v>
      </c>
      <c r="ER41" s="343">
        <f>MAX(EP41:EQ41)</f>
        <v>8</v>
      </c>
      <c r="ES41" s="350" t="str">
        <f t="shared" si="80"/>
        <v>4.5/8</v>
      </c>
      <c r="ET41" s="345">
        <v>6</v>
      </c>
      <c r="EU41" s="351">
        <v>5</v>
      </c>
      <c r="EV41" s="351"/>
      <c r="EW41" s="357">
        <f t="shared" si="81"/>
        <v>5</v>
      </c>
      <c r="EX41" s="345">
        <f t="shared" si="82"/>
        <v>5.5</v>
      </c>
      <c r="EY41" s="147" t="str">
        <f t="shared" si="83"/>
        <v>-</v>
      </c>
      <c r="EZ41" s="343">
        <f>MAX(EX41:EY41)</f>
        <v>5.5</v>
      </c>
      <c r="FA41" s="350">
        <f t="shared" si="84"/>
        <v>5.5</v>
      </c>
      <c r="FB41" s="345">
        <v>6</v>
      </c>
      <c r="FC41" s="351">
        <v>3</v>
      </c>
      <c r="FD41" s="351">
        <v>6</v>
      </c>
      <c r="FE41" s="357" t="str">
        <f t="shared" si="85"/>
        <v>3/6</v>
      </c>
      <c r="FF41" s="345">
        <f t="shared" si="86"/>
        <v>4.5</v>
      </c>
      <c r="FG41" s="147">
        <f t="shared" si="87"/>
        <v>6</v>
      </c>
      <c r="FH41" s="343">
        <f>MAX(FF41:FG41)</f>
        <v>6</v>
      </c>
      <c r="FI41" s="350" t="str">
        <f t="shared" si="88"/>
        <v>4.5/6</v>
      </c>
      <c r="FJ41" s="256">
        <v>6</v>
      </c>
      <c r="FK41" s="256"/>
      <c r="FL41" s="256">
        <f t="shared" si="89"/>
        <v>6</v>
      </c>
      <c r="FM41" s="445">
        <f t="shared" si="90"/>
        <v>6</v>
      </c>
      <c r="FN41" s="345">
        <v>7.33</v>
      </c>
      <c r="FO41" s="351">
        <v>4</v>
      </c>
      <c r="FP41" s="351"/>
      <c r="FQ41" s="357">
        <f t="shared" si="91"/>
        <v>4</v>
      </c>
      <c r="FR41" s="345">
        <f t="shared" si="92"/>
        <v>5.7</v>
      </c>
      <c r="FS41" s="147" t="str">
        <f t="shared" si="93"/>
        <v>-</v>
      </c>
      <c r="FT41" s="343">
        <f>MAX(FR41:FS41)</f>
        <v>5.7</v>
      </c>
      <c r="FU41" s="350">
        <f t="shared" si="94"/>
        <v>5.7</v>
      </c>
      <c r="FV41" s="256">
        <v>9</v>
      </c>
      <c r="FW41" s="256"/>
      <c r="FX41" s="256">
        <f t="shared" si="95"/>
        <v>9</v>
      </c>
      <c r="FY41" s="445">
        <f t="shared" si="96"/>
        <v>9</v>
      </c>
      <c r="FZ41" s="345">
        <v>4</v>
      </c>
      <c r="GA41" s="351">
        <v>8</v>
      </c>
      <c r="GB41" s="352"/>
      <c r="GC41" s="357">
        <f t="shared" si="97"/>
        <v>8</v>
      </c>
      <c r="GD41" s="345">
        <f t="shared" si="98"/>
        <v>6</v>
      </c>
      <c r="GE41" s="147" t="str">
        <f t="shared" si="99"/>
        <v>-</v>
      </c>
      <c r="GF41" s="343">
        <f>MAX(GD41:GE41)</f>
        <v>6</v>
      </c>
      <c r="GG41" s="350">
        <f t="shared" si="100"/>
        <v>6</v>
      </c>
      <c r="GH41" s="335">
        <f t="shared" si="144"/>
        <v>6.2</v>
      </c>
      <c r="GI41" s="335">
        <f t="shared" si="145"/>
        <v>6.6</v>
      </c>
      <c r="GJ41" s="337" t="str">
        <f t="shared" si="103"/>
        <v>TBK</v>
      </c>
      <c r="GK41" s="345">
        <v>7</v>
      </c>
      <c r="GL41" s="351">
        <v>6</v>
      </c>
      <c r="GM41" s="351"/>
      <c r="GN41" s="357">
        <f t="shared" si="104"/>
        <v>6</v>
      </c>
      <c r="GO41" s="345">
        <f t="shared" si="105"/>
        <v>6.5</v>
      </c>
      <c r="GP41" s="147" t="str">
        <f t="shared" si="106"/>
        <v>-</v>
      </c>
      <c r="GQ41" s="343">
        <f>MAX(GO41:GP41)</f>
        <v>6.5</v>
      </c>
      <c r="GR41" s="350">
        <f t="shared" si="107"/>
        <v>6.5</v>
      </c>
      <c r="GS41" s="345">
        <v>6.6</v>
      </c>
      <c r="GT41" s="351">
        <v>5</v>
      </c>
      <c r="GU41" s="351"/>
      <c r="GV41" s="357">
        <f t="shared" si="108"/>
        <v>5</v>
      </c>
      <c r="GW41" s="345">
        <f t="shared" si="109"/>
        <v>5.8</v>
      </c>
      <c r="GX41" s="147" t="str">
        <f t="shared" si="110"/>
        <v>-</v>
      </c>
      <c r="GY41" s="343">
        <f>MAX(GW41:GX41)</f>
        <v>5.8</v>
      </c>
      <c r="GZ41" s="350">
        <f t="shared" si="111"/>
        <v>5.8</v>
      </c>
      <c r="HA41" s="345">
        <v>4.5</v>
      </c>
      <c r="HB41" s="351">
        <v>9</v>
      </c>
      <c r="HC41" s="351"/>
      <c r="HD41" s="357">
        <f t="shared" si="112"/>
        <v>9</v>
      </c>
      <c r="HE41" s="345">
        <f t="shared" si="113"/>
        <v>6.8</v>
      </c>
      <c r="HF41" s="147" t="str">
        <f t="shared" si="114"/>
        <v>-</v>
      </c>
      <c r="HG41" s="343">
        <f>MAX(HE41:HF41)</f>
        <v>6.8</v>
      </c>
      <c r="HH41" s="350">
        <f t="shared" si="115"/>
        <v>6.8</v>
      </c>
      <c r="HI41" s="256">
        <v>7</v>
      </c>
      <c r="HJ41" s="256"/>
      <c r="HK41" s="256">
        <f t="shared" si="116"/>
        <v>7</v>
      </c>
      <c r="HL41" s="445">
        <f t="shared" si="117"/>
        <v>7</v>
      </c>
      <c r="HM41" s="256">
        <v>8</v>
      </c>
      <c r="HN41" s="256"/>
      <c r="HO41" s="256">
        <f t="shared" si="118"/>
        <v>8</v>
      </c>
      <c r="HP41" s="445">
        <f t="shared" si="119"/>
        <v>8</v>
      </c>
      <c r="HQ41" s="336">
        <f t="shared" si="120"/>
        <v>7</v>
      </c>
      <c r="HR41" s="336">
        <f t="shared" si="121"/>
        <v>7</v>
      </c>
      <c r="HS41" s="337" t="str">
        <f t="shared" si="122"/>
        <v>Khá</v>
      </c>
      <c r="HT41" s="443">
        <f t="shared" si="123"/>
        <v>6.8</v>
      </c>
      <c r="HU41" s="286" t="str">
        <f t="shared" si="124"/>
        <v>TBK</v>
      </c>
      <c r="HV41" s="444">
        <f t="shared" si="125"/>
        <v>6.7</v>
      </c>
      <c r="HW41" s="286" t="str">
        <f t="shared" si="126"/>
        <v>TBK</v>
      </c>
      <c r="HX41" s="612">
        <v>5.5</v>
      </c>
      <c r="HY41" s="612">
        <v>5</v>
      </c>
      <c r="HZ41" s="612">
        <v>5</v>
      </c>
      <c r="IA41" s="613">
        <f>ROUND(SUM(HX41:HZ41)/3,1)</f>
        <v>5.2</v>
      </c>
      <c r="IB41" s="648">
        <f t="shared" si="135"/>
        <v>6</v>
      </c>
      <c r="IC41" s="615" t="str">
        <f t="shared" si="128"/>
        <v>TBK</v>
      </c>
    </row>
    <row r="42" spans="1:237" s="17" customFormat="1" ht="15.75" customHeight="1">
      <c r="A42" s="564">
        <v>36</v>
      </c>
      <c r="B42" s="452">
        <v>51</v>
      </c>
      <c r="C42" s="456" t="s">
        <v>304</v>
      </c>
      <c r="D42" s="458" t="s">
        <v>407</v>
      </c>
      <c r="E42" s="459" t="s">
        <v>40</v>
      </c>
      <c r="F42" s="98" t="s">
        <v>66</v>
      </c>
      <c r="G42" s="99" t="s">
        <v>305</v>
      </c>
      <c r="H42" s="99" t="s">
        <v>126</v>
      </c>
      <c r="I42" s="236">
        <v>4</v>
      </c>
      <c r="J42" s="236">
        <v>5</v>
      </c>
      <c r="K42" s="363" t="s">
        <v>226</v>
      </c>
      <c r="L42" s="368">
        <v>5</v>
      </c>
      <c r="M42" s="368"/>
      <c r="N42" s="368">
        <f t="shared" si="143"/>
        <v>5</v>
      </c>
      <c r="O42" s="369">
        <v>8</v>
      </c>
      <c r="P42" s="369"/>
      <c r="Q42" s="370">
        <f t="shared" si="0"/>
        <v>8</v>
      </c>
      <c r="R42" s="311">
        <f t="shared" si="1"/>
        <v>5.7</v>
      </c>
      <c r="S42" s="371">
        <v>6</v>
      </c>
      <c r="T42" s="372">
        <f t="shared" si="2"/>
        <v>6</v>
      </c>
      <c r="U42" s="397" t="s">
        <v>242</v>
      </c>
      <c r="V42" s="374">
        <v>7.5</v>
      </c>
      <c r="W42" s="375">
        <v>5</v>
      </c>
      <c r="X42" s="375"/>
      <c r="Y42" s="369">
        <f t="shared" si="3"/>
        <v>5</v>
      </c>
      <c r="Z42" s="376">
        <f t="shared" si="4"/>
        <v>6.3</v>
      </c>
      <c r="AA42" s="237" t="str">
        <f t="shared" si="5"/>
        <v>-</v>
      </c>
      <c r="AB42" s="377">
        <f t="shared" si="6"/>
        <v>6.3</v>
      </c>
      <c r="AC42" s="369">
        <f t="shared" si="7"/>
        <v>6.3</v>
      </c>
      <c r="AD42" s="392"/>
      <c r="AE42" s="393"/>
      <c r="AF42" s="394"/>
      <c r="AG42" s="394" t="s">
        <v>209</v>
      </c>
      <c r="AH42" s="395">
        <v>5</v>
      </c>
      <c r="AI42" s="239" t="str">
        <f t="shared" si="10"/>
        <v>-</v>
      </c>
      <c r="AJ42" s="380">
        <f t="shared" si="11"/>
        <v>5</v>
      </c>
      <c r="AK42" s="396">
        <f t="shared" si="12"/>
        <v>5</v>
      </c>
      <c r="AL42" s="379">
        <v>6</v>
      </c>
      <c r="AM42" s="368">
        <v>4</v>
      </c>
      <c r="AN42" s="369"/>
      <c r="AO42" s="369">
        <f t="shared" si="13"/>
        <v>4</v>
      </c>
      <c r="AP42" s="376">
        <f t="shared" si="14"/>
        <v>5</v>
      </c>
      <c r="AQ42" s="237" t="str">
        <f t="shared" si="15"/>
        <v>-</v>
      </c>
      <c r="AR42" s="377">
        <f t="shared" si="16"/>
        <v>5</v>
      </c>
      <c r="AS42" s="378">
        <f t="shared" si="17"/>
        <v>5</v>
      </c>
      <c r="AT42" s="311">
        <v>7</v>
      </c>
      <c r="AU42" s="351">
        <v>4</v>
      </c>
      <c r="AV42" s="351"/>
      <c r="AW42" s="338">
        <f t="shared" si="18"/>
        <v>4</v>
      </c>
      <c r="AX42" s="311">
        <f t="shared" si="19"/>
        <v>5.5</v>
      </c>
      <c r="AY42" s="28" t="str">
        <f t="shared" si="20"/>
        <v>-</v>
      </c>
      <c r="AZ42" s="343">
        <f t="shared" si="21"/>
        <v>5.5</v>
      </c>
      <c r="BA42" s="350">
        <f t="shared" si="22"/>
        <v>5.5</v>
      </c>
      <c r="BB42" s="376">
        <v>6</v>
      </c>
      <c r="BC42" s="368">
        <v>5</v>
      </c>
      <c r="BD42" s="369"/>
      <c r="BE42" s="369">
        <f t="shared" si="149"/>
        <v>5</v>
      </c>
      <c r="BF42" s="376">
        <f t="shared" si="24"/>
        <v>5.5</v>
      </c>
      <c r="BG42" s="237" t="str">
        <f t="shared" si="150"/>
        <v>-</v>
      </c>
      <c r="BH42" s="377">
        <f t="shared" si="26"/>
        <v>5.5</v>
      </c>
      <c r="BI42" s="382">
        <f t="shared" si="151"/>
        <v>5.5</v>
      </c>
      <c r="BJ42" s="376">
        <v>5.5</v>
      </c>
      <c r="BK42" s="368">
        <v>4</v>
      </c>
      <c r="BL42" s="383">
        <v>7</v>
      </c>
      <c r="BM42" s="369" t="str">
        <f t="shared" si="140"/>
        <v>4/7</v>
      </c>
      <c r="BN42" s="376">
        <f t="shared" si="28"/>
        <v>4.8</v>
      </c>
      <c r="BO42" s="237">
        <f t="shared" si="29"/>
        <v>6.3</v>
      </c>
      <c r="BP42" s="377">
        <f t="shared" si="141"/>
        <v>6.3</v>
      </c>
      <c r="BQ42" s="384" t="str">
        <f t="shared" si="142"/>
        <v>4.8/6.3</v>
      </c>
      <c r="BR42" s="466">
        <f t="shared" si="30"/>
        <v>5.5</v>
      </c>
      <c r="BS42" s="467">
        <f t="shared" si="31"/>
        <v>5.7</v>
      </c>
      <c r="BT42" s="337" t="str">
        <f t="shared" si="32"/>
        <v>TB</v>
      </c>
      <c r="BU42" s="311">
        <v>6.6</v>
      </c>
      <c r="BV42" s="310">
        <v>8</v>
      </c>
      <c r="BW42" s="270"/>
      <c r="BX42" s="338">
        <f t="shared" si="33"/>
        <v>8</v>
      </c>
      <c r="BY42" s="311">
        <f t="shared" si="34"/>
        <v>7.3</v>
      </c>
      <c r="BZ42" s="28" t="str">
        <f t="shared" si="35"/>
        <v>-</v>
      </c>
      <c r="CA42" s="343">
        <f t="shared" si="36"/>
        <v>7.3</v>
      </c>
      <c r="CB42" s="344">
        <f t="shared" si="37"/>
        <v>7.3</v>
      </c>
      <c r="CC42" s="383">
        <v>6.5</v>
      </c>
      <c r="CD42" s="375">
        <v>6</v>
      </c>
      <c r="CE42" s="375"/>
      <c r="CF42" s="369">
        <f t="shared" si="38"/>
        <v>6</v>
      </c>
      <c r="CG42" s="376">
        <f t="shared" si="39"/>
        <v>6.3</v>
      </c>
      <c r="CH42" s="237" t="str">
        <f t="shared" si="40"/>
        <v>-</v>
      </c>
      <c r="CI42" s="377">
        <f t="shared" si="41"/>
        <v>6.3</v>
      </c>
      <c r="CJ42" s="382">
        <f t="shared" si="42"/>
        <v>6.3</v>
      </c>
      <c r="CK42" s="311">
        <v>7.3</v>
      </c>
      <c r="CL42" s="351">
        <v>5</v>
      </c>
      <c r="CM42" s="351"/>
      <c r="CN42" s="338">
        <f t="shared" si="43"/>
        <v>5</v>
      </c>
      <c r="CO42" s="311">
        <f t="shared" si="44"/>
        <v>6.2</v>
      </c>
      <c r="CP42" s="28" t="str">
        <f t="shared" si="45"/>
        <v>-</v>
      </c>
      <c r="CQ42" s="343">
        <f t="shared" si="46"/>
        <v>6.2</v>
      </c>
      <c r="CR42" s="348">
        <f t="shared" si="47"/>
        <v>6.2</v>
      </c>
      <c r="CS42" s="311">
        <v>7</v>
      </c>
      <c r="CT42" s="351">
        <v>5</v>
      </c>
      <c r="CU42" s="351"/>
      <c r="CV42" s="338">
        <f t="shared" si="48"/>
        <v>5</v>
      </c>
      <c r="CW42" s="311">
        <f t="shared" si="49"/>
        <v>6</v>
      </c>
      <c r="CX42" s="28" t="str">
        <f t="shared" si="50"/>
        <v>-</v>
      </c>
      <c r="CY42" s="343">
        <f t="shared" si="51"/>
        <v>6</v>
      </c>
      <c r="CZ42" s="348">
        <f t="shared" si="52"/>
        <v>6</v>
      </c>
      <c r="DA42" s="311">
        <v>8.6</v>
      </c>
      <c r="DB42" s="351">
        <v>7</v>
      </c>
      <c r="DC42" s="352"/>
      <c r="DD42" s="338">
        <f t="shared" si="53"/>
        <v>7</v>
      </c>
      <c r="DE42" s="311">
        <f t="shared" si="54"/>
        <v>7.8</v>
      </c>
      <c r="DF42" s="28" t="str">
        <f t="shared" si="55"/>
        <v>-</v>
      </c>
      <c r="DG42" s="343">
        <f t="shared" si="56"/>
        <v>7.8</v>
      </c>
      <c r="DH42" s="348">
        <f t="shared" si="57"/>
        <v>7.8</v>
      </c>
      <c r="DI42" s="311">
        <v>6.5</v>
      </c>
      <c r="DJ42" s="351">
        <v>6</v>
      </c>
      <c r="DK42" s="359"/>
      <c r="DL42" s="338">
        <f t="shared" si="58"/>
        <v>6</v>
      </c>
      <c r="DM42" s="311">
        <f t="shared" si="59"/>
        <v>6.3</v>
      </c>
      <c r="DN42" s="28" t="str">
        <f t="shared" si="60"/>
        <v>-</v>
      </c>
      <c r="DO42" s="343">
        <f t="shared" si="61"/>
        <v>6.3</v>
      </c>
      <c r="DP42" s="348">
        <f t="shared" si="62"/>
        <v>6.3</v>
      </c>
      <c r="DQ42" s="311">
        <v>8</v>
      </c>
      <c r="DR42" s="351">
        <v>4</v>
      </c>
      <c r="DS42" s="351"/>
      <c r="DT42" s="338">
        <f t="shared" si="63"/>
        <v>4</v>
      </c>
      <c r="DU42" s="311">
        <f t="shared" si="64"/>
        <v>6</v>
      </c>
      <c r="DV42" s="28" t="str">
        <f t="shared" si="65"/>
        <v>-</v>
      </c>
      <c r="DW42" s="343">
        <f t="shared" si="66"/>
        <v>6</v>
      </c>
      <c r="DX42" s="348">
        <f t="shared" si="67"/>
        <v>6</v>
      </c>
      <c r="DY42" s="311">
        <v>6.3</v>
      </c>
      <c r="DZ42" s="351">
        <v>5</v>
      </c>
      <c r="EA42" s="351"/>
      <c r="EB42" s="338">
        <f t="shared" si="68"/>
        <v>5</v>
      </c>
      <c r="EC42" s="311">
        <f t="shared" si="69"/>
        <v>5.7</v>
      </c>
      <c r="ED42" s="28" t="str">
        <f t="shared" si="70"/>
        <v>-</v>
      </c>
      <c r="EE42" s="343">
        <f t="shared" si="152"/>
        <v>5.7</v>
      </c>
      <c r="EF42" s="350">
        <f t="shared" si="71"/>
        <v>5.7</v>
      </c>
      <c r="EG42" s="354">
        <f t="shared" si="153"/>
        <v>6.3</v>
      </c>
      <c r="EH42" s="335">
        <f t="shared" si="154"/>
        <v>6.3</v>
      </c>
      <c r="EI42" s="337" t="str">
        <f t="shared" si="74"/>
        <v>TBK</v>
      </c>
      <c r="EJ42" s="355">
        <f t="shared" si="75"/>
        <v>6</v>
      </c>
      <c r="EK42" s="337" t="str">
        <f t="shared" si="76"/>
        <v>TBK</v>
      </c>
      <c r="EL42" s="345">
        <v>7.5</v>
      </c>
      <c r="EM42" s="351">
        <v>3</v>
      </c>
      <c r="EN42" s="351"/>
      <c r="EO42" s="357">
        <f t="shared" si="77"/>
        <v>3</v>
      </c>
      <c r="EP42" s="345">
        <f t="shared" si="78"/>
        <v>5.3</v>
      </c>
      <c r="EQ42" s="147" t="str">
        <f t="shared" si="79"/>
        <v>-</v>
      </c>
      <c r="ER42" s="343">
        <f>MAX(EP42:EQ42)</f>
        <v>5.3</v>
      </c>
      <c r="ES42" s="350">
        <f t="shared" si="80"/>
        <v>5.3</v>
      </c>
      <c r="ET42" s="345">
        <v>7</v>
      </c>
      <c r="EU42" s="351">
        <v>5</v>
      </c>
      <c r="EV42" s="351"/>
      <c r="EW42" s="357">
        <f t="shared" si="81"/>
        <v>5</v>
      </c>
      <c r="EX42" s="345">
        <f t="shared" si="82"/>
        <v>6</v>
      </c>
      <c r="EY42" s="147" t="str">
        <f t="shared" si="83"/>
        <v>-</v>
      </c>
      <c r="EZ42" s="343">
        <f>MAX(EX42:EY42)</f>
        <v>6</v>
      </c>
      <c r="FA42" s="350">
        <f t="shared" si="84"/>
        <v>6</v>
      </c>
      <c r="FB42" s="345">
        <v>5.5</v>
      </c>
      <c r="FC42" s="351">
        <v>6</v>
      </c>
      <c r="FD42" s="351"/>
      <c r="FE42" s="357">
        <f t="shared" si="85"/>
        <v>6</v>
      </c>
      <c r="FF42" s="345">
        <f t="shared" si="86"/>
        <v>5.8</v>
      </c>
      <c r="FG42" s="147" t="str">
        <f t="shared" si="87"/>
        <v>-</v>
      </c>
      <c r="FH42" s="343">
        <f>MAX(FF42:FG42)</f>
        <v>5.8</v>
      </c>
      <c r="FI42" s="350">
        <f t="shared" si="88"/>
        <v>5.8</v>
      </c>
      <c r="FJ42" s="256">
        <v>6</v>
      </c>
      <c r="FK42" s="256"/>
      <c r="FL42" s="256">
        <f t="shared" si="89"/>
        <v>6</v>
      </c>
      <c r="FM42" s="445">
        <f t="shared" si="90"/>
        <v>6</v>
      </c>
      <c r="FN42" s="345">
        <v>8.3</v>
      </c>
      <c r="FO42" s="351">
        <v>7</v>
      </c>
      <c r="FP42" s="351"/>
      <c r="FQ42" s="357">
        <f t="shared" si="91"/>
        <v>7</v>
      </c>
      <c r="FR42" s="345">
        <f t="shared" si="92"/>
        <v>7.7</v>
      </c>
      <c r="FS42" s="147" t="str">
        <f t="shared" si="93"/>
        <v>-</v>
      </c>
      <c r="FT42" s="343">
        <f>MAX(FR42:FS42)</f>
        <v>7.7</v>
      </c>
      <c r="FU42" s="350">
        <f t="shared" si="94"/>
        <v>7.7</v>
      </c>
      <c r="FV42" s="256">
        <v>8</v>
      </c>
      <c r="FW42" s="256"/>
      <c r="FX42" s="256">
        <f t="shared" si="95"/>
        <v>8</v>
      </c>
      <c r="FY42" s="445">
        <f t="shared" si="96"/>
        <v>8</v>
      </c>
      <c r="FZ42" s="345">
        <v>5</v>
      </c>
      <c r="GA42" s="351">
        <v>0</v>
      </c>
      <c r="GB42" s="351">
        <v>7</v>
      </c>
      <c r="GC42" s="357" t="str">
        <f t="shared" si="97"/>
        <v>0/7</v>
      </c>
      <c r="GD42" s="345">
        <f t="shared" si="98"/>
        <v>2.5</v>
      </c>
      <c r="GE42" s="147">
        <f t="shared" si="99"/>
        <v>6</v>
      </c>
      <c r="GF42" s="343">
        <f>MAX(GD42:GE42)</f>
        <v>6</v>
      </c>
      <c r="GG42" s="350" t="str">
        <f t="shared" si="100"/>
        <v>2.5/6</v>
      </c>
      <c r="GH42" s="335">
        <f t="shared" si="144"/>
        <v>6.4</v>
      </c>
      <c r="GI42" s="335">
        <f t="shared" si="145"/>
        <v>6.7</v>
      </c>
      <c r="GJ42" s="337" t="str">
        <f t="shared" si="103"/>
        <v>TBK</v>
      </c>
      <c r="GK42" s="345">
        <v>5</v>
      </c>
      <c r="GL42" s="351">
        <v>7</v>
      </c>
      <c r="GM42" s="351"/>
      <c r="GN42" s="357">
        <f t="shared" si="104"/>
        <v>7</v>
      </c>
      <c r="GO42" s="345">
        <f t="shared" si="105"/>
        <v>6</v>
      </c>
      <c r="GP42" s="147" t="str">
        <f t="shared" si="106"/>
        <v>-</v>
      </c>
      <c r="GQ42" s="343">
        <f>MAX(GO42:GP42)</f>
        <v>6</v>
      </c>
      <c r="GR42" s="350">
        <f t="shared" si="107"/>
        <v>6</v>
      </c>
      <c r="GS42" s="345">
        <v>7</v>
      </c>
      <c r="GT42" s="351">
        <v>8</v>
      </c>
      <c r="GU42" s="351"/>
      <c r="GV42" s="357">
        <f t="shared" si="108"/>
        <v>8</v>
      </c>
      <c r="GW42" s="345">
        <f t="shared" si="109"/>
        <v>7.5</v>
      </c>
      <c r="GX42" s="147" t="str">
        <f t="shared" si="110"/>
        <v>-</v>
      </c>
      <c r="GY42" s="343">
        <f>MAX(GW42:GX42)</f>
        <v>7.5</v>
      </c>
      <c r="GZ42" s="350">
        <f t="shared" si="111"/>
        <v>7.5</v>
      </c>
      <c r="HA42" s="345">
        <v>5.5</v>
      </c>
      <c r="HB42" s="351">
        <v>7</v>
      </c>
      <c r="HC42" s="351"/>
      <c r="HD42" s="357">
        <f t="shared" si="112"/>
        <v>7</v>
      </c>
      <c r="HE42" s="345">
        <f t="shared" si="113"/>
        <v>6.3</v>
      </c>
      <c r="HF42" s="147" t="str">
        <f t="shared" si="114"/>
        <v>-</v>
      </c>
      <c r="HG42" s="343">
        <f>MAX(HE42:HF42)</f>
        <v>6.3</v>
      </c>
      <c r="HH42" s="350">
        <f t="shared" si="115"/>
        <v>6.3</v>
      </c>
      <c r="HI42" s="256">
        <v>8</v>
      </c>
      <c r="HJ42" s="256"/>
      <c r="HK42" s="256">
        <f t="shared" si="116"/>
        <v>8</v>
      </c>
      <c r="HL42" s="445">
        <f t="shared" si="117"/>
        <v>8</v>
      </c>
      <c r="HM42" s="256">
        <v>6</v>
      </c>
      <c r="HN42" s="256"/>
      <c r="HO42" s="256">
        <f t="shared" si="118"/>
        <v>6</v>
      </c>
      <c r="HP42" s="445">
        <f t="shared" si="119"/>
        <v>6</v>
      </c>
      <c r="HQ42" s="336">
        <f t="shared" si="120"/>
        <v>6.7</v>
      </c>
      <c r="HR42" s="336">
        <f t="shared" si="121"/>
        <v>6.7</v>
      </c>
      <c r="HS42" s="337" t="str">
        <f t="shared" si="122"/>
        <v>TBK</v>
      </c>
      <c r="HT42" s="443">
        <f t="shared" si="123"/>
        <v>6.7</v>
      </c>
      <c r="HU42" s="286" t="str">
        <f t="shared" si="124"/>
        <v>TBK</v>
      </c>
      <c r="HV42" s="444">
        <f t="shared" si="125"/>
        <v>6.3</v>
      </c>
      <c r="HW42" s="286" t="str">
        <f t="shared" si="126"/>
        <v>TBK</v>
      </c>
      <c r="HX42" s="612">
        <v>6</v>
      </c>
      <c r="HY42" s="612">
        <v>8.5</v>
      </c>
      <c r="HZ42" s="612">
        <v>6.5</v>
      </c>
      <c r="IA42" s="613">
        <f>ROUND(SUM(HX42:HZ42)/3,1)</f>
        <v>7</v>
      </c>
      <c r="IB42" s="648">
        <f t="shared" si="135"/>
        <v>6.7</v>
      </c>
      <c r="IC42" s="615" t="str">
        <f t="shared" si="128"/>
        <v>TBK</v>
      </c>
    </row>
    <row r="43" spans="1:237" s="17" customFormat="1" ht="15.75" customHeight="1">
      <c r="A43" s="564">
        <v>37</v>
      </c>
      <c r="B43" s="452">
        <v>52</v>
      </c>
      <c r="C43" s="456" t="s">
        <v>306</v>
      </c>
      <c r="D43" s="458" t="s">
        <v>35</v>
      </c>
      <c r="E43" s="459" t="s">
        <v>374</v>
      </c>
      <c r="F43" s="98" t="s">
        <v>66</v>
      </c>
      <c r="G43" s="99" t="s">
        <v>307</v>
      </c>
      <c r="H43" s="99" t="s">
        <v>308</v>
      </c>
      <c r="I43" s="236">
        <v>5</v>
      </c>
      <c r="J43" s="236"/>
      <c r="K43" s="367">
        <f t="shared" si="146"/>
        <v>5</v>
      </c>
      <c r="L43" s="368">
        <v>7</v>
      </c>
      <c r="M43" s="368"/>
      <c r="N43" s="368">
        <f t="shared" si="143"/>
        <v>7</v>
      </c>
      <c r="O43" s="369">
        <v>8</v>
      </c>
      <c r="P43" s="369"/>
      <c r="Q43" s="370">
        <f t="shared" si="0"/>
        <v>8</v>
      </c>
      <c r="R43" s="311">
        <f t="shared" si="1"/>
        <v>6.7</v>
      </c>
      <c r="S43" s="371">
        <v>6.7</v>
      </c>
      <c r="T43" s="372">
        <f t="shared" si="2"/>
        <v>6.7</v>
      </c>
      <c r="U43" s="373">
        <f>IF(R43&gt;=5,R43,IF(S43&gt;=5,R43&amp;"/"&amp;S43,R43&amp;"/"&amp;S43))</f>
        <v>6.7</v>
      </c>
      <c r="V43" s="374">
        <v>8.6</v>
      </c>
      <c r="W43" s="375">
        <v>5</v>
      </c>
      <c r="X43" s="375"/>
      <c r="Y43" s="369">
        <f t="shared" si="3"/>
        <v>5</v>
      </c>
      <c r="Z43" s="376">
        <f t="shared" si="4"/>
        <v>6.8</v>
      </c>
      <c r="AA43" s="237" t="str">
        <f t="shared" si="5"/>
        <v>-</v>
      </c>
      <c r="AB43" s="377">
        <f t="shared" si="6"/>
        <v>6.8</v>
      </c>
      <c r="AC43" s="369">
        <f t="shared" si="7"/>
        <v>6.8</v>
      </c>
      <c r="AD43" s="392"/>
      <c r="AE43" s="393"/>
      <c r="AF43" s="394"/>
      <c r="AG43" s="394" t="s">
        <v>209</v>
      </c>
      <c r="AH43" s="395">
        <v>5</v>
      </c>
      <c r="AI43" s="239" t="str">
        <f t="shared" si="10"/>
        <v>-</v>
      </c>
      <c r="AJ43" s="380">
        <f t="shared" si="11"/>
        <v>5</v>
      </c>
      <c r="AK43" s="396">
        <f t="shared" si="12"/>
        <v>5</v>
      </c>
      <c r="AL43" s="379">
        <v>5.5</v>
      </c>
      <c r="AM43" s="368">
        <v>6</v>
      </c>
      <c r="AN43" s="369"/>
      <c r="AO43" s="369">
        <f t="shared" si="13"/>
        <v>6</v>
      </c>
      <c r="AP43" s="376">
        <f t="shared" si="14"/>
        <v>5.8</v>
      </c>
      <c r="AQ43" s="237" t="str">
        <f t="shared" si="15"/>
        <v>-</v>
      </c>
      <c r="AR43" s="377">
        <f t="shared" si="16"/>
        <v>5.8</v>
      </c>
      <c r="AS43" s="369">
        <f t="shared" si="17"/>
        <v>5.8</v>
      </c>
      <c r="AT43" s="311">
        <v>6.5</v>
      </c>
      <c r="AU43" s="351">
        <v>5</v>
      </c>
      <c r="AV43" s="351"/>
      <c r="AW43" s="338">
        <f t="shared" si="18"/>
        <v>5</v>
      </c>
      <c r="AX43" s="311">
        <f t="shared" si="19"/>
        <v>5.8</v>
      </c>
      <c r="AY43" s="28" t="str">
        <f t="shared" si="20"/>
        <v>-</v>
      </c>
      <c r="AZ43" s="343">
        <f t="shared" si="21"/>
        <v>5.8</v>
      </c>
      <c r="BA43" s="350">
        <f t="shared" si="22"/>
        <v>5.8</v>
      </c>
      <c r="BB43" s="376">
        <v>5.5</v>
      </c>
      <c r="BC43" s="368">
        <v>6</v>
      </c>
      <c r="BD43" s="369"/>
      <c r="BE43" s="369">
        <f t="shared" si="149"/>
        <v>6</v>
      </c>
      <c r="BF43" s="376">
        <f t="shared" si="24"/>
        <v>5.8</v>
      </c>
      <c r="BG43" s="237" t="str">
        <f t="shared" si="150"/>
        <v>-</v>
      </c>
      <c r="BH43" s="377">
        <f t="shared" si="26"/>
        <v>5.8</v>
      </c>
      <c r="BI43" s="382">
        <f t="shared" si="151"/>
        <v>5.8</v>
      </c>
      <c r="BJ43" s="376">
        <v>5.5</v>
      </c>
      <c r="BK43" s="368">
        <v>3</v>
      </c>
      <c r="BL43" s="383">
        <v>5</v>
      </c>
      <c r="BM43" s="369" t="str">
        <f t="shared" si="140"/>
        <v>3/5</v>
      </c>
      <c r="BN43" s="376">
        <f t="shared" si="28"/>
        <v>4.3</v>
      </c>
      <c r="BO43" s="237">
        <f t="shared" si="29"/>
        <v>5.3</v>
      </c>
      <c r="BP43" s="377">
        <f t="shared" si="141"/>
        <v>5.3</v>
      </c>
      <c r="BQ43" s="384" t="str">
        <f t="shared" si="142"/>
        <v>4.3/5.3</v>
      </c>
      <c r="BR43" s="466">
        <f t="shared" si="30"/>
        <v>5.8</v>
      </c>
      <c r="BS43" s="467">
        <f t="shared" si="31"/>
        <v>5.9</v>
      </c>
      <c r="BT43" s="337" t="str">
        <f t="shared" si="32"/>
        <v>TB</v>
      </c>
      <c r="BU43" s="311">
        <v>7.8</v>
      </c>
      <c r="BV43" s="310">
        <v>7</v>
      </c>
      <c r="BW43" s="270"/>
      <c r="BX43" s="338">
        <f t="shared" si="33"/>
        <v>7</v>
      </c>
      <c r="BY43" s="311">
        <f t="shared" si="34"/>
        <v>7.4</v>
      </c>
      <c r="BZ43" s="28" t="str">
        <f t="shared" si="35"/>
        <v>-</v>
      </c>
      <c r="CA43" s="343">
        <f t="shared" si="36"/>
        <v>7.4</v>
      </c>
      <c r="CB43" s="344">
        <f t="shared" si="37"/>
        <v>7.4</v>
      </c>
      <c r="CC43" s="383">
        <v>7</v>
      </c>
      <c r="CD43" s="375">
        <v>5</v>
      </c>
      <c r="CE43" s="375"/>
      <c r="CF43" s="369">
        <f t="shared" si="38"/>
        <v>5</v>
      </c>
      <c r="CG43" s="376">
        <f t="shared" si="39"/>
        <v>6</v>
      </c>
      <c r="CH43" s="237" t="str">
        <f t="shared" si="40"/>
        <v>-</v>
      </c>
      <c r="CI43" s="377">
        <f t="shared" si="41"/>
        <v>6</v>
      </c>
      <c r="CJ43" s="389">
        <f t="shared" si="42"/>
        <v>6</v>
      </c>
      <c r="CK43" s="311">
        <v>7.7</v>
      </c>
      <c r="CL43" s="351">
        <v>5</v>
      </c>
      <c r="CM43" s="351"/>
      <c r="CN43" s="338">
        <f t="shared" si="43"/>
        <v>5</v>
      </c>
      <c r="CO43" s="311">
        <f t="shared" si="44"/>
        <v>6.4</v>
      </c>
      <c r="CP43" s="28" t="str">
        <f t="shared" si="45"/>
        <v>-</v>
      </c>
      <c r="CQ43" s="343">
        <f t="shared" si="46"/>
        <v>6.4</v>
      </c>
      <c r="CR43" s="348">
        <f t="shared" si="47"/>
        <v>6.4</v>
      </c>
      <c r="CS43" s="311">
        <v>6.3</v>
      </c>
      <c r="CT43" s="351">
        <v>7</v>
      </c>
      <c r="CU43" s="351"/>
      <c r="CV43" s="338">
        <f t="shared" si="48"/>
        <v>7</v>
      </c>
      <c r="CW43" s="311">
        <f t="shared" si="49"/>
        <v>6.7</v>
      </c>
      <c r="CX43" s="28" t="str">
        <f t="shared" si="50"/>
        <v>-</v>
      </c>
      <c r="CY43" s="343">
        <f t="shared" si="51"/>
        <v>6.7</v>
      </c>
      <c r="CZ43" s="348">
        <f t="shared" si="52"/>
        <v>6.7</v>
      </c>
      <c r="DA43" s="311">
        <v>5</v>
      </c>
      <c r="DB43" s="351">
        <v>6</v>
      </c>
      <c r="DC43" s="352"/>
      <c r="DD43" s="338">
        <f t="shared" si="53"/>
        <v>6</v>
      </c>
      <c r="DE43" s="311">
        <f t="shared" si="54"/>
        <v>5.5</v>
      </c>
      <c r="DF43" s="28" t="str">
        <f t="shared" si="55"/>
        <v>-</v>
      </c>
      <c r="DG43" s="343">
        <f t="shared" si="56"/>
        <v>5.5</v>
      </c>
      <c r="DH43" s="348">
        <f t="shared" si="57"/>
        <v>5.5</v>
      </c>
      <c r="DI43" s="311">
        <v>6.5</v>
      </c>
      <c r="DJ43" s="351">
        <v>5</v>
      </c>
      <c r="DK43" s="359"/>
      <c r="DL43" s="338">
        <f t="shared" si="58"/>
        <v>5</v>
      </c>
      <c r="DM43" s="311">
        <f t="shared" si="59"/>
        <v>5.8</v>
      </c>
      <c r="DN43" s="28" t="str">
        <f t="shared" si="60"/>
        <v>-</v>
      </c>
      <c r="DO43" s="343">
        <f t="shared" si="61"/>
        <v>5.8</v>
      </c>
      <c r="DP43" s="348">
        <f t="shared" si="62"/>
        <v>5.8</v>
      </c>
      <c r="DQ43" s="311">
        <v>9</v>
      </c>
      <c r="DR43" s="351">
        <v>2</v>
      </c>
      <c r="DS43" s="351"/>
      <c r="DT43" s="338">
        <f t="shared" si="63"/>
        <v>2</v>
      </c>
      <c r="DU43" s="311">
        <f t="shared" si="64"/>
        <v>5.5</v>
      </c>
      <c r="DV43" s="28" t="str">
        <f t="shared" si="65"/>
        <v>-</v>
      </c>
      <c r="DW43" s="343">
        <f t="shared" si="66"/>
        <v>5.5</v>
      </c>
      <c r="DX43" s="348">
        <f t="shared" si="67"/>
        <v>5.5</v>
      </c>
      <c r="DY43" s="311">
        <v>5.7</v>
      </c>
      <c r="DZ43" s="351">
        <v>2</v>
      </c>
      <c r="EA43" s="351">
        <v>5</v>
      </c>
      <c r="EB43" s="338" t="str">
        <f t="shared" si="68"/>
        <v>2/5</v>
      </c>
      <c r="EC43" s="311">
        <f t="shared" si="69"/>
        <v>3.9</v>
      </c>
      <c r="ED43" s="28">
        <f t="shared" si="70"/>
        <v>5.4</v>
      </c>
      <c r="EE43" s="343">
        <f t="shared" si="152"/>
        <v>5.4</v>
      </c>
      <c r="EF43" s="350" t="str">
        <f t="shared" si="71"/>
        <v>3.9/5.4</v>
      </c>
      <c r="EG43" s="354">
        <f t="shared" si="153"/>
        <v>5.7</v>
      </c>
      <c r="EH43" s="335">
        <f t="shared" si="154"/>
        <v>6</v>
      </c>
      <c r="EI43" s="337" t="str">
        <f t="shared" si="74"/>
        <v>TBK</v>
      </c>
      <c r="EJ43" s="355">
        <f t="shared" si="75"/>
        <v>6</v>
      </c>
      <c r="EK43" s="337" t="str">
        <f t="shared" si="76"/>
        <v>TBK</v>
      </c>
      <c r="EL43" s="345">
        <v>6</v>
      </c>
      <c r="EM43" s="351">
        <v>2</v>
      </c>
      <c r="EN43" s="351">
        <v>7</v>
      </c>
      <c r="EO43" s="357" t="str">
        <f t="shared" si="77"/>
        <v>2/7</v>
      </c>
      <c r="EP43" s="345">
        <f t="shared" si="78"/>
        <v>4</v>
      </c>
      <c r="EQ43" s="147">
        <f t="shared" si="79"/>
        <v>6.5</v>
      </c>
      <c r="ER43" s="343">
        <f>MAX(EP43:EQ43)</f>
        <v>6.5</v>
      </c>
      <c r="ES43" s="350" t="str">
        <f t="shared" si="80"/>
        <v>4/6.5</v>
      </c>
      <c r="ET43" s="345">
        <v>6</v>
      </c>
      <c r="EU43" s="351">
        <v>7</v>
      </c>
      <c r="EV43" s="351"/>
      <c r="EW43" s="357">
        <f t="shared" si="81"/>
        <v>7</v>
      </c>
      <c r="EX43" s="345">
        <f t="shared" si="82"/>
        <v>6.5</v>
      </c>
      <c r="EY43" s="147" t="str">
        <f t="shared" si="83"/>
        <v>-</v>
      </c>
      <c r="EZ43" s="343">
        <f>MAX(EX43:EY43)</f>
        <v>6.5</v>
      </c>
      <c r="FA43" s="350">
        <f t="shared" si="84"/>
        <v>6.5</v>
      </c>
      <c r="FB43" s="345">
        <v>7.5</v>
      </c>
      <c r="FC43" s="351">
        <v>4</v>
      </c>
      <c r="FD43" s="351"/>
      <c r="FE43" s="357">
        <f t="shared" si="85"/>
        <v>4</v>
      </c>
      <c r="FF43" s="345">
        <f t="shared" si="86"/>
        <v>5.8</v>
      </c>
      <c r="FG43" s="147" t="str">
        <f t="shared" si="87"/>
        <v>-</v>
      </c>
      <c r="FH43" s="343">
        <f>MAX(FF43:FG43)</f>
        <v>5.8</v>
      </c>
      <c r="FI43" s="350">
        <f t="shared" si="88"/>
        <v>5.8</v>
      </c>
      <c r="FJ43" s="256">
        <v>5</v>
      </c>
      <c r="FK43" s="256"/>
      <c r="FL43" s="256">
        <f t="shared" si="89"/>
        <v>5</v>
      </c>
      <c r="FM43" s="445">
        <f t="shared" si="90"/>
        <v>5</v>
      </c>
      <c r="FN43" s="345">
        <v>7.67</v>
      </c>
      <c r="FO43" s="351">
        <v>2</v>
      </c>
      <c r="FP43" s="351">
        <v>4</v>
      </c>
      <c r="FQ43" s="357" t="str">
        <f t="shared" si="91"/>
        <v>2/4</v>
      </c>
      <c r="FR43" s="345">
        <f t="shared" si="92"/>
        <v>4.8</v>
      </c>
      <c r="FS43" s="147">
        <f t="shared" si="93"/>
        <v>5.8</v>
      </c>
      <c r="FT43" s="343">
        <f>MAX(FR43:FS43)</f>
        <v>5.8</v>
      </c>
      <c r="FU43" s="350" t="str">
        <f t="shared" si="94"/>
        <v>4.8/5.8</v>
      </c>
      <c r="FV43" s="256">
        <v>8</v>
      </c>
      <c r="FW43" s="256"/>
      <c r="FX43" s="256">
        <f t="shared" si="95"/>
        <v>8</v>
      </c>
      <c r="FY43" s="445">
        <f t="shared" si="96"/>
        <v>8</v>
      </c>
      <c r="FZ43" s="345">
        <v>5</v>
      </c>
      <c r="GA43" s="351">
        <v>8</v>
      </c>
      <c r="GB43" s="352"/>
      <c r="GC43" s="357">
        <f t="shared" si="97"/>
        <v>8</v>
      </c>
      <c r="GD43" s="345">
        <f t="shared" si="98"/>
        <v>6.5</v>
      </c>
      <c r="GE43" s="147" t="str">
        <f t="shared" si="99"/>
        <v>-</v>
      </c>
      <c r="GF43" s="343">
        <f>MAX(GD43:GE43)</f>
        <v>6.5</v>
      </c>
      <c r="GG43" s="350">
        <f t="shared" si="100"/>
        <v>6.5</v>
      </c>
      <c r="GH43" s="335">
        <f t="shared" si="144"/>
        <v>5.8</v>
      </c>
      <c r="GI43" s="335">
        <f t="shared" si="145"/>
        <v>6.3</v>
      </c>
      <c r="GJ43" s="337" t="str">
        <f t="shared" si="103"/>
        <v>TBK</v>
      </c>
      <c r="GK43" s="345">
        <v>6.5</v>
      </c>
      <c r="GL43" s="351">
        <v>5</v>
      </c>
      <c r="GM43" s="351"/>
      <c r="GN43" s="357">
        <f t="shared" si="104"/>
        <v>5</v>
      </c>
      <c r="GO43" s="345">
        <f t="shared" si="105"/>
        <v>5.8</v>
      </c>
      <c r="GP43" s="147" t="str">
        <f t="shared" si="106"/>
        <v>-</v>
      </c>
      <c r="GQ43" s="343">
        <f>MAX(GO43:GP43)</f>
        <v>5.8</v>
      </c>
      <c r="GR43" s="350">
        <f t="shared" si="107"/>
        <v>5.8</v>
      </c>
      <c r="GS43" s="345">
        <v>6.3</v>
      </c>
      <c r="GT43" s="351">
        <v>6</v>
      </c>
      <c r="GU43" s="351"/>
      <c r="GV43" s="357">
        <f t="shared" si="108"/>
        <v>6</v>
      </c>
      <c r="GW43" s="345">
        <f t="shared" si="109"/>
        <v>6.2</v>
      </c>
      <c r="GX43" s="147" t="str">
        <f t="shared" si="110"/>
        <v>-</v>
      </c>
      <c r="GY43" s="343">
        <f>MAX(GW43:GX43)</f>
        <v>6.2</v>
      </c>
      <c r="GZ43" s="350">
        <f t="shared" si="111"/>
        <v>6.2</v>
      </c>
      <c r="HA43" s="345">
        <v>5</v>
      </c>
      <c r="HB43" s="351">
        <v>3</v>
      </c>
      <c r="HC43" s="351">
        <v>9</v>
      </c>
      <c r="HD43" s="357" t="str">
        <f t="shared" si="112"/>
        <v>3/9</v>
      </c>
      <c r="HE43" s="345">
        <f t="shared" si="113"/>
        <v>4</v>
      </c>
      <c r="HF43" s="147">
        <f t="shared" si="114"/>
        <v>7</v>
      </c>
      <c r="HG43" s="343">
        <f>MAX(HE43:HF43)</f>
        <v>7</v>
      </c>
      <c r="HH43" s="350" t="str">
        <f t="shared" si="115"/>
        <v>4/7</v>
      </c>
      <c r="HI43" s="256">
        <v>8</v>
      </c>
      <c r="HJ43" s="256"/>
      <c r="HK43" s="256">
        <f t="shared" si="116"/>
        <v>8</v>
      </c>
      <c r="HL43" s="445">
        <f t="shared" si="117"/>
        <v>8</v>
      </c>
      <c r="HM43" s="256">
        <v>7</v>
      </c>
      <c r="HN43" s="256"/>
      <c r="HO43" s="256">
        <f t="shared" si="118"/>
        <v>7</v>
      </c>
      <c r="HP43" s="445">
        <f t="shared" si="119"/>
        <v>7</v>
      </c>
      <c r="HQ43" s="336">
        <f t="shared" si="120"/>
        <v>6.5</v>
      </c>
      <c r="HR43" s="336">
        <f t="shared" si="121"/>
        <v>6.8</v>
      </c>
      <c r="HS43" s="337" t="str">
        <f t="shared" si="122"/>
        <v>TBK</v>
      </c>
      <c r="HT43" s="443">
        <f t="shared" si="123"/>
        <v>6.6</v>
      </c>
      <c r="HU43" s="286" t="str">
        <f t="shared" si="124"/>
        <v>TBK</v>
      </c>
      <c r="HV43" s="444">
        <f t="shared" si="125"/>
        <v>6.3</v>
      </c>
      <c r="HW43" s="286" t="str">
        <f t="shared" si="126"/>
        <v>TBK</v>
      </c>
      <c r="HX43" s="628">
        <v>5</v>
      </c>
      <c r="HY43" s="628">
        <v>6</v>
      </c>
      <c r="HZ43" s="628">
        <v>5</v>
      </c>
      <c r="IA43" s="613">
        <f>ROUND(SUM(HX43:HZ43)/3,1)</f>
        <v>5.3</v>
      </c>
      <c r="IB43" s="648">
        <f t="shared" si="135"/>
        <v>5.8</v>
      </c>
      <c r="IC43" s="615" t="str">
        <f t="shared" si="128"/>
        <v>TB</v>
      </c>
    </row>
    <row r="44" spans="1:237" s="17" customFormat="1" ht="15.75" customHeight="1">
      <c r="A44" s="564">
        <v>38</v>
      </c>
      <c r="B44" s="452">
        <v>53</v>
      </c>
      <c r="C44" s="456" t="s">
        <v>309</v>
      </c>
      <c r="D44" s="458" t="s">
        <v>408</v>
      </c>
      <c r="E44" s="459" t="s">
        <v>409</v>
      </c>
      <c r="F44" s="98" t="s">
        <v>66</v>
      </c>
      <c r="G44" s="99" t="s">
        <v>310</v>
      </c>
      <c r="H44" s="99" t="s">
        <v>126</v>
      </c>
      <c r="I44" s="236">
        <v>5</v>
      </c>
      <c r="J44" s="236"/>
      <c r="K44" s="367">
        <f t="shared" si="146"/>
        <v>5</v>
      </c>
      <c r="L44" s="368">
        <v>5</v>
      </c>
      <c r="M44" s="368"/>
      <c r="N44" s="368">
        <f t="shared" si="143"/>
        <v>5</v>
      </c>
      <c r="O44" s="369">
        <v>7</v>
      </c>
      <c r="P44" s="369"/>
      <c r="Q44" s="370">
        <f t="shared" si="0"/>
        <v>7</v>
      </c>
      <c r="R44" s="311">
        <f t="shared" si="1"/>
        <v>5.7</v>
      </c>
      <c r="S44" s="371">
        <v>5.7</v>
      </c>
      <c r="T44" s="372">
        <f t="shared" si="2"/>
        <v>5.7</v>
      </c>
      <c r="U44" s="373">
        <f>IF(R44&gt;=5,R44,IF(S44&gt;=5,R44&amp;"/"&amp;S44,R44&amp;"/"&amp;S44))</f>
        <v>5.7</v>
      </c>
      <c r="V44" s="374">
        <v>8</v>
      </c>
      <c r="W44" s="375">
        <v>7</v>
      </c>
      <c r="X44" s="375"/>
      <c r="Y44" s="369">
        <f t="shared" si="3"/>
        <v>7</v>
      </c>
      <c r="Z44" s="376">
        <f t="shared" si="4"/>
        <v>7.5</v>
      </c>
      <c r="AA44" s="237" t="str">
        <f t="shared" si="5"/>
        <v>-</v>
      </c>
      <c r="AB44" s="377">
        <f t="shared" si="6"/>
        <v>7.5</v>
      </c>
      <c r="AC44" s="369">
        <f t="shared" si="7"/>
        <v>7.5</v>
      </c>
      <c r="AD44" s="392">
        <v>7.3</v>
      </c>
      <c r="AE44" s="393">
        <v>6</v>
      </c>
      <c r="AF44" s="394"/>
      <c r="AG44" s="394">
        <f t="shared" si="147"/>
        <v>6</v>
      </c>
      <c r="AH44" s="395">
        <f t="shared" si="148"/>
        <v>6.7</v>
      </c>
      <c r="AI44" s="239" t="str">
        <f t="shared" si="10"/>
        <v>-</v>
      </c>
      <c r="AJ44" s="380">
        <f t="shared" si="11"/>
        <v>6.7</v>
      </c>
      <c r="AK44" s="394">
        <f t="shared" si="12"/>
        <v>6.7</v>
      </c>
      <c r="AL44" s="379">
        <v>6.5</v>
      </c>
      <c r="AM44" s="368">
        <v>4</v>
      </c>
      <c r="AN44" s="369"/>
      <c r="AO44" s="369">
        <f t="shared" si="13"/>
        <v>4</v>
      </c>
      <c r="AP44" s="376">
        <f t="shared" si="14"/>
        <v>5.3</v>
      </c>
      <c r="AQ44" s="237" t="str">
        <f t="shared" si="15"/>
        <v>-</v>
      </c>
      <c r="AR44" s="377">
        <f t="shared" si="16"/>
        <v>5.3</v>
      </c>
      <c r="AS44" s="369">
        <f t="shared" si="17"/>
        <v>5.3</v>
      </c>
      <c r="AT44" s="311">
        <v>7</v>
      </c>
      <c r="AU44" s="351">
        <v>5</v>
      </c>
      <c r="AV44" s="351"/>
      <c r="AW44" s="338">
        <f t="shared" si="18"/>
        <v>5</v>
      </c>
      <c r="AX44" s="311">
        <f t="shared" si="19"/>
        <v>6</v>
      </c>
      <c r="AY44" s="28" t="str">
        <f t="shared" si="20"/>
        <v>-</v>
      </c>
      <c r="AZ44" s="343">
        <f t="shared" si="21"/>
        <v>6</v>
      </c>
      <c r="BA44" s="350">
        <f t="shared" si="22"/>
        <v>6</v>
      </c>
      <c r="BB44" s="376">
        <v>5.5</v>
      </c>
      <c r="BC44" s="368">
        <v>6</v>
      </c>
      <c r="BD44" s="369"/>
      <c r="BE44" s="369">
        <f t="shared" si="149"/>
        <v>6</v>
      </c>
      <c r="BF44" s="376">
        <f t="shared" si="24"/>
        <v>5.8</v>
      </c>
      <c r="BG44" s="237" t="str">
        <f t="shared" si="150"/>
        <v>-</v>
      </c>
      <c r="BH44" s="377">
        <f t="shared" si="26"/>
        <v>5.8</v>
      </c>
      <c r="BI44" s="382">
        <f t="shared" si="151"/>
        <v>5.8</v>
      </c>
      <c r="BJ44" s="376">
        <v>6</v>
      </c>
      <c r="BK44" s="368">
        <v>5</v>
      </c>
      <c r="BL44" s="383"/>
      <c r="BM44" s="369">
        <f t="shared" si="140"/>
        <v>5</v>
      </c>
      <c r="BN44" s="376">
        <f t="shared" si="28"/>
        <v>5.5</v>
      </c>
      <c r="BO44" s="237" t="str">
        <f t="shared" si="29"/>
        <v>-</v>
      </c>
      <c r="BP44" s="377">
        <f t="shared" si="141"/>
        <v>5.5</v>
      </c>
      <c r="BQ44" s="384">
        <f t="shared" si="142"/>
        <v>5.5</v>
      </c>
      <c r="BR44" s="466">
        <f t="shared" si="30"/>
        <v>6.4</v>
      </c>
      <c r="BS44" s="467">
        <f t="shared" si="31"/>
        <v>6.4</v>
      </c>
      <c r="BT44" s="337" t="str">
        <f t="shared" si="32"/>
        <v>TBK</v>
      </c>
      <c r="BU44" s="311">
        <v>6.2</v>
      </c>
      <c r="BV44" s="310">
        <v>8</v>
      </c>
      <c r="BW44" s="270"/>
      <c r="BX44" s="338">
        <f t="shared" si="33"/>
        <v>8</v>
      </c>
      <c r="BY44" s="311">
        <f t="shared" si="34"/>
        <v>7.1</v>
      </c>
      <c r="BZ44" s="28" t="str">
        <f t="shared" si="35"/>
        <v>-</v>
      </c>
      <c r="CA44" s="343">
        <f t="shared" si="36"/>
        <v>7.1</v>
      </c>
      <c r="CB44" s="344">
        <f t="shared" si="37"/>
        <v>7.1</v>
      </c>
      <c r="CC44" s="383">
        <v>7.5</v>
      </c>
      <c r="CD44" s="375">
        <v>6</v>
      </c>
      <c r="CE44" s="375"/>
      <c r="CF44" s="369">
        <f t="shared" si="38"/>
        <v>6</v>
      </c>
      <c r="CG44" s="376">
        <f t="shared" si="39"/>
        <v>6.8</v>
      </c>
      <c r="CH44" s="237" t="str">
        <f t="shared" si="40"/>
        <v>-</v>
      </c>
      <c r="CI44" s="377">
        <f t="shared" si="41"/>
        <v>6.8</v>
      </c>
      <c r="CJ44" s="382">
        <f t="shared" si="42"/>
        <v>6.8</v>
      </c>
      <c r="CK44" s="311">
        <v>7.7</v>
      </c>
      <c r="CL44" s="351">
        <v>5</v>
      </c>
      <c r="CM44" s="351"/>
      <c r="CN44" s="338">
        <f t="shared" si="43"/>
        <v>5</v>
      </c>
      <c r="CO44" s="311">
        <f t="shared" si="44"/>
        <v>6.4</v>
      </c>
      <c r="CP44" s="28" t="str">
        <f t="shared" si="45"/>
        <v>-</v>
      </c>
      <c r="CQ44" s="343">
        <f t="shared" si="46"/>
        <v>6.4</v>
      </c>
      <c r="CR44" s="348">
        <f t="shared" si="47"/>
        <v>6.4</v>
      </c>
      <c r="CS44" s="311">
        <v>6.3</v>
      </c>
      <c r="CT44" s="351">
        <v>4</v>
      </c>
      <c r="CU44" s="351"/>
      <c r="CV44" s="338">
        <f t="shared" si="48"/>
        <v>4</v>
      </c>
      <c r="CW44" s="311">
        <f t="shared" si="49"/>
        <v>5.2</v>
      </c>
      <c r="CX44" s="28" t="str">
        <f t="shared" si="50"/>
        <v>-</v>
      </c>
      <c r="CY44" s="343">
        <f t="shared" si="51"/>
        <v>5.2</v>
      </c>
      <c r="CZ44" s="348">
        <f t="shared" si="52"/>
        <v>5.2</v>
      </c>
      <c r="DA44" s="311">
        <v>6.6</v>
      </c>
      <c r="DB44" s="351">
        <v>7</v>
      </c>
      <c r="DC44" s="351"/>
      <c r="DD44" s="338">
        <f t="shared" si="53"/>
        <v>7</v>
      </c>
      <c r="DE44" s="311">
        <f t="shared" si="54"/>
        <v>6.8</v>
      </c>
      <c r="DF44" s="28" t="str">
        <f t="shared" si="55"/>
        <v>-</v>
      </c>
      <c r="DG44" s="343">
        <f t="shared" si="56"/>
        <v>6.8</v>
      </c>
      <c r="DH44" s="348">
        <f t="shared" si="57"/>
        <v>6.8</v>
      </c>
      <c r="DI44" s="311">
        <v>6.5</v>
      </c>
      <c r="DJ44" s="351">
        <v>5</v>
      </c>
      <c r="DK44" s="359"/>
      <c r="DL44" s="338">
        <f t="shared" si="58"/>
        <v>5</v>
      </c>
      <c r="DM44" s="311">
        <f t="shared" si="59"/>
        <v>5.8</v>
      </c>
      <c r="DN44" s="28" t="str">
        <f t="shared" si="60"/>
        <v>-</v>
      </c>
      <c r="DO44" s="343">
        <f t="shared" si="61"/>
        <v>5.8</v>
      </c>
      <c r="DP44" s="348">
        <f t="shared" si="62"/>
        <v>5.8</v>
      </c>
      <c r="DQ44" s="311">
        <v>7</v>
      </c>
      <c r="DR44" s="351">
        <v>9</v>
      </c>
      <c r="DS44" s="351"/>
      <c r="DT44" s="338">
        <f t="shared" si="63"/>
        <v>9</v>
      </c>
      <c r="DU44" s="311">
        <f t="shared" si="64"/>
        <v>8</v>
      </c>
      <c r="DV44" s="28" t="str">
        <f t="shared" si="65"/>
        <v>-</v>
      </c>
      <c r="DW44" s="343">
        <f t="shared" si="66"/>
        <v>8</v>
      </c>
      <c r="DX44" s="348">
        <f t="shared" si="67"/>
        <v>8</v>
      </c>
      <c r="DY44" s="311">
        <v>5.7</v>
      </c>
      <c r="DZ44" s="351">
        <v>7</v>
      </c>
      <c r="EA44" s="351"/>
      <c r="EB44" s="338">
        <f t="shared" si="68"/>
        <v>7</v>
      </c>
      <c r="EC44" s="311">
        <f t="shared" si="69"/>
        <v>6.4</v>
      </c>
      <c r="ED44" s="28" t="str">
        <f t="shared" si="70"/>
        <v>-</v>
      </c>
      <c r="EE44" s="343">
        <f t="shared" si="152"/>
        <v>6.4</v>
      </c>
      <c r="EF44" s="350">
        <f t="shared" si="71"/>
        <v>6.4</v>
      </c>
      <c r="EG44" s="354">
        <f t="shared" si="153"/>
        <v>6.4</v>
      </c>
      <c r="EH44" s="335">
        <f t="shared" si="154"/>
        <v>6.4</v>
      </c>
      <c r="EI44" s="337" t="str">
        <f t="shared" si="74"/>
        <v>TBK</v>
      </c>
      <c r="EJ44" s="355">
        <f t="shared" si="75"/>
        <v>6.4</v>
      </c>
      <c r="EK44" s="337" t="str">
        <f t="shared" si="76"/>
        <v>TBK</v>
      </c>
      <c r="EL44" s="345">
        <v>8</v>
      </c>
      <c r="EM44" s="351">
        <v>5</v>
      </c>
      <c r="EN44" s="351"/>
      <c r="EO44" s="357">
        <f t="shared" si="77"/>
        <v>5</v>
      </c>
      <c r="EP44" s="345">
        <f t="shared" si="78"/>
        <v>6.5</v>
      </c>
      <c r="EQ44" s="147" t="str">
        <f t="shared" si="79"/>
        <v>-</v>
      </c>
      <c r="ER44" s="343">
        <f>MAX(EP44:EQ44)</f>
        <v>6.5</v>
      </c>
      <c r="ES44" s="350">
        <f t="shared" si="80"/>
        <v>6.5</v>
      </c>
      <c r="ET44" s="345">
        <v>7</v>
      </c>
      <c r="EU44" s="351">
        <v>7</v>
      </c>
      <c r="EV44" s="351"/>
      <c r="EW44" s="357">
        <f t="shared" si="81"/>
        <v>7</v>
      </c>
      <c r="EX44" s="345">
        <f t="shared" si="82"/>
        <v>7</v>
      </c>
      <c r="EY44" s="147" t="str">
        <f t="shared" si="83"/>
        <v>-</v>
      </c>
      <c r="EZ44" s="343">
        <f>MAX(EX44:EY44)</f>
        <v>7</v>
      </c>
      <c r="FA44" s="350">
        <f t="shared" si="84"/>
        <v>7</v>
      </c>
      <c r="FB44" s="345">
        <v>7</v>
      </c>
      <c r="FC44" s="351">
        <v>8</v>
      </c>
      <c r="FD44" s="351"/>
      <c r="FE44" s="357">
        <f t="shared" si="85"/>
        <v>8</v>
      </c>
      <c r="FF44" s="345">
        <f t="shared" si="86"/>
        <v>7.5</v>
      </c>
      <c r="FG44" s="147" t="str">
        <f t="shared" si="87"/>
        <v>-</v>
      </c>
      <c r="FH44" s="343">
        <f>MAX(FF44:FG44)</f>
        <v>7.5</v>
      </c>
      <c r="FI44" s="350">
        <f t="shared" si="88"/>
        <v>7.5</v>
      </c>
      <c r="FJ44" s="256">
        <v>8</v>
      </c>
      <c r="FK44" s="256"/>
      <c r="FL44" s="256">
        <f t="shared" si="89"/>
        <v>8</v>
      </c>
      <c r="FM44" s="445">
        <f t="shared" si="90"/>
        <v>8</v>
      </c>
      <c r="FN44" s="345">
        <v>6.33</v>
      </c>
      <c r="FO44" s="351">
        <v>7</v>
      </c>
      <c r="FP44" s="351"/>
      <c r="FQ44" s="357">
        <f t="shared" si="91"/>
        <v>7</v>
      </c>
      <c r="FR44" s="345">
        <f t="shared" si="92"/>
        <v>6.7</v>
      </c>
      <c r="FS44" s="147" t="str">
        <f t="shared" si="93"/>
        <v>-</v>
      </c>
      <c r="FT44" s="343">
        <f>MAX(FR44:FS44)</f>
        <v>6.7</v>
      </c>
      <c r="FU44" s="350">
        <f t="shared" si="94"/>
        <v>6.7</v>
      </c>
      <c r="FV44" s="256">
        <v>8</v>
      </c>
      <c r="FW44" s="256"/>
      <c r="FX44" s="256">
        <f t="shared" si="95"/>
        <v>8</v>
      </c>
      <c r="FY44" s="445">
        <f t="shared" si="96"/>
        <v>8</v>
      </c>
      <c r="FZ44" s="345">
        <v>7</v>
      </c>
      <c r="GA44" s="351">
        <v>6</v>
      </c>
      <c r="GB44" s="351"/>
      <c r="GC44" s="357">
        <f t="shared" si="97"/>
        <v>6</v>
      </c>
      <c r="GD44" s="345">
        <f t="shared" si="98"/>
        <v>6.5</v>
      </c>
      <c r="GE44" s="147" t="str">
        <f t="shared" si="99"/>
        <v>-</v>
      </c>
      <c r="GF44" s="343">
        <f>MAX(GD44:GE44)</f>
        <v>6.5</v>
      </c>
      <c r="GG44" s="350">
        <f t="shared" si="100"/>
        <v>6.5</v>
      </c>
      <c r="GH44" s="335">
        <f t="shared" si="144"/>
        <v>7.3</v>
      </c>
      <c r="GI44" s="335">
        <f t="shared" si="145"/>
        <v>7.3</v>
      </c>
      <c r="GJ44" s="337" t="str">
        <f t="shared" si="103"/>
        <v>Khá</v>
      </c>
      <c r="GK44" s="345">
        <v>8</v>
      </c>
      <c r="GL44" s="351">
        <v>6</v>
      </c>
      <c r="GM44" s="351"/>
      <c r="GN44" s="357">
        <f t="shared" si="104"/>
        <v>6</v>
      </c>
      <c r="GO44" s="345">
        <f t="shared" si="105"/>
        <v>7</v>
      </c>
      <c r="GP44" s="147" t="str">
        <f t="shared" si="106"/>
        <v>-</v>
      </c>
      <c r="GQ44" s="343">
        <f>MAX(GO44:GP44)</f>
        <v>7</v>
      </c>
      <c r="GR44" s="350">
        <f t="shared" si="107"/>
        <v>7</v>
      </c>
      <c r="GS44" s="345">
        <v>6.6</v>
      </c>
      <c r="GT44" s="351">
        <v>6</v>
      </c>
      <c r="GU44" s="351"/>
      <c r="GV44" s="357">
        <f t="shared" si="108"/>
        <v>6</v>
      </c>
      <c r="GW44" s="345">
        <f t="shared" si="109"/>
        <v>6.3</v>
      </c>
      <c r="GX44" s="147" t="str">
        <f t="shared" si="110"/>
        <v>-</v>
      </c>
      <c r="GY44" s="343">
        <f>MAX(GW44:GX44)</f>
        <v>6.3</v>
      </c>
      <c r="GZ44" s="350">
        <f t="shared" si="111"/>
        <v>6.3</v>
      </c>
      <c r="HA44" s="345">
        <v>6.5</v>
      </c>
      <c r="HB44" s="351">
        <v>6</v>
      </c>
      <c r="HC44" s="351"/>
      <c r="HD44" s="357">
        <f t="shared" si="112"/>
        <v>6</v>
      </c>
      <c r="HE44" s="345">
        <f t="shared" si="113"/>
        <v>6.3</v>
      </c>
      <c r="HF44" s="147" t="str">
        <f t="shared" si="114"/>
        <v>-</v>
      </c>
      <c r="HG44" s="343">
        <f>MAX(HE44:HF44)</f>
        <v>6.3</v>
      </c>
      <c r="HH44" s="350">
        <f t="shared" si="115"/>
        <v>6.3</v>
      </c>
      <c r="HI44" s="256">
        <v>8</v>
      </c>
      <c r="HJ44" s="256"/>
      <c r="HK44" s="256">
        <f t="shared" si="116"/>
        <v>8</v>
      </c>
      <c r="HL44" s="445">
        <f t="shared" si="117"/>
        <v>8</v>
      </c>
      <c r="HM44" s="256">
        <v>7</v>
      </c>
      <c r="HN44" s="256"/>
      <c r="HO44" s="256">
        <f t="shared" si="118"/>
        <v>7</v>
      </c>
      <c r="HP44" s="445">
        <f t="shared" si="119"/>
        <v>7</v>
      </c>
      <c r="HQ44" s="336">
        <f t="shared" si="120"/>
        <v>6.9</v>
      </c>
      <c r="HR44" s="336">
        <f t="shared" si="121"/>
        <v>6.9</v>
      </c>
      <c r="HS44" s="337" t="str">
        <f t="shared" si="122"/>
        <v>TBK</v>
      </c>
      <c r="HT44" s="443">
        <f t="shared" si="123"/>
        <v>7.1</v>
      </c>
      <c r="HU44" s="286" t="str">
        <f t="shared" si="124"/>
        <v>Khá</v>
      </c>
      <c r="HV44" s="444">
        <f t="shared" si="125"/>
        <v>6.7</v>
      </c>
      <c r="HW44" s="286" t="str">
        <f t="shared" si="126"/>
        <v>TBK</v>
      </c>
      <c r="HX44" s="628">
        <v>8</v>
      </c>
      <c r="HY44" s="628">
        <v>7</v>
      </c>
      <c r="HZ44" s="628">
        <v>9</v>
      </c>
      <c r="IA44" s="613">
        <f>ROUND(SUM(HX44:HZ44)/3,1)</f>
        <v>8</v>
      </c>
      <c r="IB44" s="648">
        <f t="shared" si="135"/>
        <v>7.4</v>
      </c>
      <c r="IC44" s="615" t="str">
        <f t="shared" si="128"/>
        <v>Khá</v>
      </c>
    </row>
    <row r="45" spans="1:238" s="17" customFormat="1" ht="15.75" customHeight="1">
      <c r="A45" s="564">
        <v>39</v>
      </c>
      <c r="B45" s="452">
        <v>54</v>
      </c>
      <c r="C45" s="456" t="s">
        <v>311</v>
      </c>
      <c r="D45" s="458" t="s">
        <v>30</v>
      </c>
      <c r="E45" s="459" t="s">
        <v>383</v>
      </c>
      <c r="F45" s="98" t="s">
        <v>66</v>
      </c>
      <c r="G45" s="99" t="s">
        <v>312</v>
      </c>
      <c r="H45" s="99" t="s">
        <v>127</v>
      </c>
      <c r="I45" s="236">
        <v>4</v>
      </c>
      <c r="J45" s="236">
        <v>4</v>
      </c>
      <c r="K45" s="306" t="s">
        <v>254</v>
      </c>
      <c r="L45" s="368">
        <v>5</v>
      </c>
      <c r="M45" s="368"/>
      <c r="N45" s="368">
        <f t="shared" si="143"/>
        <v>5</v>
      </c>
      <c r="O45" s="369">
        <v>7</v>
      </c>
      <c r="P45" s="369"/>
      <c r="Q45" s="370">
        <f t="shared" si="0"/>
        <v>7</v>
      </c>
      <c r="R45" s="311">
        <f t="shared" si="1"/>
        <v>5.3</v>
      </c>
      <c r="S45" s="371">
        <v>5.7</v>
      </c>
      <c r="T45" s="372">
        <f t="shared" si="2"/>
        <v>5.7</v>
      </c>
      <c r="U45" s="397" t="s">
        <v>233</v>
      </c>
      <c r="V45" s="374">
        <v>7.3</v>
      </c>
      <c r="W45" s="375">
        <v>5</v>
      </c>
      <c r="X45" s="375"/>
      <c r="Y45" s="369">
        <f t="shared" si="3"/>
        <v>5</v>
      </c>
      <c r="Z45" s="376">
        <f t="shared" si="4"/>
        <v>6.2</v>
      </c>
      <c r="AA45" s="237" t="str">
        <f t="shared" si="5"/>
        <v>-</v>
      </c>
      <c r="AB45" s="377">
        <f t="shared" si="6"/>
        <v>6.2</v>
      </c>
      <c r="AC45" s="369">
        <f t="shared" si="7"/>
        <v>6.2</v>
      </c>
      <c r="AD45" s="392"/>
      <c r="AE45" s="393"/>
      <c r="AF45" s="394"/>
      <c r="AG45" s="394" t="s">
        <v>209</v>
      </c>
      <c r="AH45" s="395">
        <v>6</v>
      </c>
      <c r="AI45" s="239" t="str">
        <f t="shared" si="10"/>
        <v>-</v>
      </c>
      <c r="AJ45" s="380">
        <f t="shared" si="11"/>
        <v>6</v>
      </c>
      <c r="AK45" s="396">
        <f t="shared" si="12"/>
        <v>6</v>
      </c>
      <c r="AL45" s="379">
        <v>6.4</v>
      </c>
      <c r="AM45" s="368">
        <v>5</v>
      </c>
      <c r="AN45" s="369"/>
      <c r="AO45" s="369">
        <f t="shared" si="13"/>
        <v>5</v>
      </c>
      <c r="AP45" s="376">
        <f t="shared" si="14"/>
        <v>5.7</v>
      </c>
      <c r="AQ45" s="237" t="str">
        <f t="shared" si="15"/>
        <v>-</v>
      </c>
      <c r="AR45" s="377">
        <f t="shared" si="16"/>
        <v>5.7</v>
      </c>
      <c r="AS45" s="369">
        <f t="shared" si="17"/>
        <v>5.7</v>
      </c>
      <c r="AT45" s="311">
        <v>7</v>
      </c>
      <c r="AU45" s="351">
        <v>7</v>
      </c>
      <c r="AV45" s="351"/>
      <c r="AW45" s="338">
        <f t="shared" si="18"/>
        <v>7</v>
      </c>
      <c r="AX45" s="311">
        <f t="shared" si="19"/>
        <v>7</v>
      </c>
      <c r="AY45" s="28" t="str">
        <f t="shared" si="20"/>
        <v>-</v>
      </c>
      <c r="AZ45" s="343">
        <f t="shared" si="21"/>
        <v>7</v>
      </c>
      <c r="BA45" s="350">
        <f t="shared" si="22"/>
        <v>7</v>
      </c>
      <c r="BB45" s="376">
        <v>7</v>
      </c>
      <c r="BC45" s="368">
        <v>1</v>
      </c>
      <c r="BD45" s="369">
        <v>6</v>
      </c>
      <c r="BE45" s="369" t="str">
        <f t="shared" si="149"/>
        <v>1/6</v>
      </c>
      <c r="BF45" s="376">
        <f t="shared" si="24"/>
        <v>4</v>
      </c>
      <c r="BG45" s="237">
        <f t="shared" si="150"/>
        <v>6.5</v>
      </c>
      <c r="BH45" s="377">
        <f t="shared" si="26"/>
        <v>6.5</v>
      </c>
      <c r="BI45" s="382" t="str">
        <f t="shared" si="151"/>
        <v>4/6.5</v>
      </c>
      <c r="BJ45" s="376">
        <v>5</v>
      </c>
      <c r="BK45" s="368">
        <v>5</v>
      </c>
      <c r="BL45" s="383"/>
      <c r="BM45" s="369">
        <f t="shared" si="140"/>
        <v>5</v>
      </c>
      <c r="BN45" s="376">
        <f t="shared" si="28"/>
        <v>5</v>
      </c>
      <c r="BO45" s="237" t="str">
        <f t="shared" si="29"/>
        <v>-</v>
      </c>
      <c r="BP45" s="377">
        <f t="shared" si="141"/>
        <v>5</v>
      </c>
      <c r="BQ45" s="384">
        <f t="shared" si="142"/>
        <v>5</v>
      </c>
      <c r="BR45" s="466">
        <f t="shared" si="30"/>
        <v>5.7</v>
      </c>
      <c r="BS45" s="467">
        <f t="shared" si="31"/>
        <v>6</v>
      </c>
      <c r="BT45" s="337" t="str">
        <f t="shared" si="32"/>
        <v>TBK</v>
      </c>
      <c r="BU45" s="311">
        <v>7.5</v>
      </c>
      <c r="BV45" s="310">
        <v>7</v>
      </c>
      <c r="BW45" s="270"/>
      <c r="BX45" s="338">
        <f t="shared" si="33"/>
        <v>7</v>
      </c>
      <c r="BY45" s="311">
        <f t="shared" si="34"/>
        <v>7.3</v>
      </c>
      <c r="BZ45" s="28" t="str">
        <f t="shared" si="35"/>
        <v>-</v>
      </c>
      <c r="CA45" s="343">
        <f t="shared" si="36"/>
        <v>7.3</v>
      </c>
      <c r="CB45" s="344">
        <f t="shared" si="37"/>
        <v>7.3</v>
      </c>
      <c r="CC45" s="383">
        <v>6.5</v>
      </c>
      <c r="CD45" s="375">
        <v>7</v>
      </c>
      <c r="CE45" s="375"/>
      <c r="CF45" s="369">
        <f t="shared" si="38"/>
        <v>7</v>
      </c>
      <c r="CG45" s="376">
        <f t="shared" si="39"/>
        <v>6.8</v>
      </c>
      <c r="CH45" s="237" t="str">
        <f t="shared" si="40"/>
        <v>-</v>
      </c>
      <c r="CI45" s="377">
        <f t="shared" si="41"/>
        <v>6.8</v>
      </c>
      <c r="CJ45" s="382">
        <f t="shared" si="42"/>
        <v>6.8</v>
      </c>
      <c r="CK45" s="311">
        <v>7.7</v>
      </c>
      <c r="CL45" s="351">
        <v>5</v>
      </c>
      <c r="CM45" s="351"/>
      <c r="CN45" s="338">
        <f t="shared" si="43"/>
        <v>5</v>
      </c>
      <c r="CO45" s="311">
        <f t="shared" si="44"/>
        <v>6.4</v>
      </c>
      <c r="CP45" s="28" t="str">
        <f t="shared" si="45"/>
        <v>-</v>
      </c>
      <c r="CQ45" s="343">
        <f t="shared" si="46"/>
        <v>6.4</v>
      </c>
      <c r="CR45" s="348">
        <f t="shared" si="47"/>
        <v>6.4</v>
      </c>
      <c r="CS45" s="311">
        <v>7</v>
      </c>
      <c r="CT45" s="351">
        <v>3</v>
      </c>
      <c r="CU45" s="351"/>
      <c r="CV45" s="338">
        <f t="shared" si="48"/>
        <v>3</v>
      </c>
      <c r="CW45" s="311">
        <f t="shared" si="49"/>
        <v>5</v>
      </c>
      <c r="CX45" s="28" t="str">
        <f t="shared" si="50"/>
        <v>-</v>
      </c>
      <c r="CY45" s="343">
        <f t="shared" si="51"/>
        <v>5</v>
      </c>
      <c r="CZ45" s="348">
        <f t="shared" si="52"/>
        <v>5</v>
      </c>
      <c r="DA45" s="311">
        <v>6.6</v>
      </c>
      <c r="DB45" s="351">
        <v>5</v>
      </c>
      <c r="DC45" s="352"/>
      <c r="DD45" s="338">
        <f t="shared" si="53"/>
        <v>5</v>
      </c>
      <c r="DE45" s="311">
        <f t="shared" si="54"/>
        <v>5.8</v>
      </c>
      <c r="DF45" s="28" t="str">
        <f t="shared" si="55"/>
        <v>-</v>
      </c>
      <c r="DG45" s="343">
        <f t="shared" si="56"/>
        <v>5.8</v>
      </c>
      <c r="DH45" s="348">
        <f t="shared" si="57"/>
        <v>5.8</v>
      </c>
      <c r="DI45" s="311">
        <v>7.5</v>
      </c>
      <c r="DJ45" s="351">
        <v>5</v>
      </c>
      <c r="DK45" s="359"/>
      <c r="DL45" s="338">
        <f t="shared" si="58"/>
        <v>5</v>
      </c>
      <c r="DM45" s="311">
        <f t="shared" si="59"/>
        <v>6.3</v>
      </c>
      <c r="DN45" s="28" t="str">
        <f t="shared" si="60"/>
        <v>-</v>
      </c>
      <c r="DO45" s="343">
        <f t="shared" si="61"/>
        <v>6.3</v>
      </c>
      <c r="DP45" s="348">
        <f t="shared" si="62"/>
        <v>6.3</v>
      </c>
      <c r="DQ45" s="311">
        <v>6.5</v>
      </c>
      <c r="DR45" s="351">
        <v>7</v>
      </c>
      <c r="DS45" s="351"/>
      <c r="DT45" s="338">
        <f t="shared" si="63"/>
        <v>7</v>
      </c>
      <c r="DU45" s="311">
        <f t="shared" si="64"/>
        <v>6.8</v>
      </c>
      <c r="DV45" s="28" t="str">
        <f t="shared" si="65"/>
        <v>-</v>
      </c>
      <c r="DW45" s="343">
        <f t="shared" si="66"/>
        <v>6.8</v>
      </c>
      <c r="DX45" s="348">
        <f t="shared" si="67"/>
        <v>6.8</v>
      </c>
      <c r="DY45" s="311">
        <v>3.3</v>
      </c>
      <c r="DZ45" s="351">
        <v>5</v>
      </c>
      <c r="EA45" s="351">
        <v>6</v>
      </c>
      <c r="EB45" s="338" t="str">
        <f t="shared" si="68"/>
        <v>5/6</v>
      </c>
      <c r="EC45" s="311">
        <f t="shared" si="69"/>
        <v>4.2</v>
      </c>
      <c r="ED45" s="28">
        <f t="shared" si="70"/>
        <v>4.7</v>
      </c>
      <c r="EE45" s="343">
        <v>8</v>
      </c>
      <c r="EF45" s="262" t="s">
        <v>428</v>
      </c>
      <c r="EG45" s="354">
        <f t="shared" si="153"/>
        <v>5.8</v>
      </c>
      <c r="EH45" s="335">
        <f t="shared" si="154"/>
        <v>6.6</v>
      </c>
      <c r="EI45" s="337" t="str">
        <f t="shared" si="74"/>
        <v>TBK</v>
      </c>
      <c r="EJ45" s="355">
        <f t="shared" si="75"/>
        <v>6.3</v>
      </c>
      <c r="EK45" s="337" t="str">
        <f t="shared" si="76"/>
        <v>TBK</v>
      </c>
      <c r="EL45" s="345">
        <v>7.5</v>
      </c>
      <c r="EM45" s="351">
        <v>5</v>
      </c>
      <c r="EN45" s="351"/>
      <c r="EO45" s="357">
        <f t="shared" si="77"/>
        <v>5</v>
      </c>
      <c r="EP45" s="345">
        <f t="shared" si="78"/>
        <v>6.3</v>
      </c>
      <c r="EQ45" s="147" t="str">
        <f t="shared" si="79"/>
        <v>-</v>
      </c>
      <c r="ER45" s="343">
        <f>MAX(EP45:EQ45)</f>
        <v>6.3</v>
      </c>
      <c r="ES45" s="350">
        <f t="shared" si="80"/>
        <v>6.3</v>
      </c>
      <c r="ET45" s="345">
        <v>6</v>
      </c>
      <c r="EU45" s="351">
        <v>8</v>
      </c>
      <c r="EV45" s="351"/>
      <c r="EW45" s="357">
        <f t="shared" si="81"/>
        <v>8</v>
      </c>
      <c r="EX45" s="345">
        <f t="shared" si="82"/>
        <v>7</v>
      </c>
      <c r="EY45" s="147" t="str">
        <f t="shared" si="83"/>
        <v>-</v>
      </c>
      <c r="EZ45" s="343">
        <f>MAX(EX45:EY45)</f>
        <v>7</v>
      </c>
      <c r="FA45" s="350">
        <f t="shared" si="84"/>
        <v>7</v>
      </c>
      <c r="FB45" s="345">
        <v>7</v>
      </c>
      <c r="FC45" s="351">
        <v>2</v>
      </c>
      <c r="FD45" s="351">
        <v>7</v>
      </c>
      <c r="FE45" s="357" t="str">
        <f t="shared" si="85"/>
        <v>2/7</v>
      </c>
      <c r="FF45" s="345">
        <f t="shared" si="86"/>
        <v>4.5</v>
      </c>
      <c r="FG45" s="147">
        <f t="shared" si="87"/>
        <v>7</v>
      </c>
      <c r="FH45" s="343">
        <f>MAX(FF45:FG45)</f>
        <v>7</v>
      </c>
      <c r="FI45" s="350" t="str">
        <f t="shared" si="88"/>
        <v>4.5/7</v>
      </c>
      <c r="FJ45" s="256">
        <v>7</v>
      </c>
      <c r="FK45" s="256"/>
      <c r="FL45" s="256">
        <f t="shared" si="89"/>
        <v>7</v>
      </c>
      <c r="FM45" s="445">
        <f t="shared" si="90"/>
        <v>7</v>
      </c>
      <c r="FN45" s="345">
        <v>7.67</v>
      </c>
      <c r="FO45" s="351">
        <v>5</v>
      </c>
      <c r="FP45" s="351"/>
      <c r="FQ45" s="357">
        <f t="shared" si="91"/>
        <v>5</v>
      </c>
      <c r="FR45" s="345">
        <f t="shared" si="92"/>
        <v>6.3</v>
      </c>
      <c r="FS45" s="147" t="str">
        <f t="shared" si="93"/>
        <v>-</v>
      </c>
      <c r="FT45" s="343">
        <f>MAX(FR45:FS45)</f>
        <v>6.3</v>
      </c>
      <c r="FU45" s="350">
        <f t="shared" si="94"/>
        <v>6.3</v>
      </c>
      <c r="FV45" s="256">
        <v>8</v>
      </c>
      <c r="FW45" s="256"/>
      <c r="FX45" s="256">
        <f t="shared" si="95"/>
        <v>8</v>
      </c>
      <c r="FY45" s="445">
        <f t="shared" si="96"/>
        <v>8</v>
      </c>
      <c r="FZ45" s="345">
        <v>6</v>
      </c>
      <c r="GA45" s="351">
        <v>8</v>
      </c>
      <c r="GB45" s="351"/>
      <c r="GC45" s="357">
        <f t="shared" si="97"/>
        <v>8</v>
      </c>
      <c r="GD45" s="345">
        <f t="shared" si="98"/>
        <v>7</v>
      </c>
      <c r="GE45" s="147" t="str">
        <f t="shared" si="99"/>
        <v>-</v>
      </c>
      <c r="GF45" s="343">
        <f>MAX(GD45:GE45)</f>
        <v>7</v>
      </c>
      <c r="GG45" s="350">
        <f t="shared" si="100"/>
        <v>7</v>
      </c>
      <c r="GH45" s="335">
        <f t="shared" si="144"/>
        <v>6.7</v>
      </c>
      <c r="GI45" s="335">
        <f t="shared" si="145"/>
        <v>7</v>
      </c>
      <c r="GJ45" s="337" t="str">
        <f t="shared" si="103"/>
        <v>Khá</v>
      </c>
      <c r="GK45" s="345">
        <v>7.5</v>
      </c>
      <c r="GL45" s="351">
        <v>6</v>
      </c>
      <c r="GM45" s="351"/>
      <c r="GN45" s="357">
        <f t="shared" si="104"/>
        <v>6</v>
      </c>
      <c r="GO45" s="345">
        <f t="shared" si="105"/>
        <v>6.8</v>
      </c>
      <c r="GP45" s="147" t="str">
        <f t="shared" si="106"/>
        <v>-</v>
      </c>
      <c r="GQ45" s="343">
        <f>MAX(GO45:GP45)</f>
        <v>6.8</v>
      </c>
      <c r="GR45" s="350">
        <f t="shared" si="107"/>
        <v>6.8</v>
      </c>
      <c r="GS45" s="345">
        <v>7</v>
      </c>
      <c r="GT45" s="351">
        <v>8</v>
      </c>
      <c r="GU45" s="351"/>
      <c r="GV45" s="357">
        <f t="shared" si="108"/>
        <v>8</v>
      </c>
      <c r="GW45" s="345">
        <f t="shared" si="109"/>
        <v>7.5</v>
      </c>
      <c r="GX45" s="147" t="str">
        <f t="shared" si="110"/>
        <v>-</v>
      </c>
      <c r="GY45" s="343">
        <f>MAX(GW45:GX45)</f>
        <v>7.5</v>
      </c>
      <c r="GZ45" s="350">
        <f t="shared" si="111"/>
        <v>7.5</v>
      </c>
      <c r="HA45" s="345">
        <v>5.5</v>
      </c>
      <c r="HB45" s="351">
        <v>3</v>
      </c>
      <c r="HC45" s="351">
        <v>9</v>
      </c>
      <c r="HD45" s="357" t="str">
        <f t="shared" si="112"/>
        <v>3/9</v>
      </c>
      <c r="HE45" s="345">
        <f t="shared" si="113"/>
        <v>4.3</v>
      </c>
      <c r="HF45" s="147">
        <f t="shared" si="114"/>
        <v>7.3</v>
      </c>
      <c r="HG45" s="343">
        <f>MAX(HE45:HF45)</f>
        <v>7.3</v>
      </c>
      <c r="HH45" s="350" t="str">
        <f t="shared" si="115"/>
        <v>4.3/7.3</v>
      </c>
      <c r="HI45" s="256">
        <v>8</v>
      </c>
      <c r="HJ45" s="256"/>
      <c r="HK45" s="256">
        <f t="shared" si="116"/>
        <v>8</v>
      </c>
      <c r="HL45" s="445">
        <f t="shared" si="117"/>
        <v>8</v>
      </c>
      <c r="HM45" s="256">
        <v>6</v>
      </c>
      <c r="HN45" s="256"/>
      <c r="HO45" s="256">
        <f t="shared" si="118"/>
        <v>6</v>
      </c>
      <c r="HP45" s="445">
        <f t="shared" si="119"/>
        <v>6</v>
      </c>
      <c r="HQ45" s="336">
        <f t="shared" si="120"/>
        <v>6.6</v>
      </c>
      <c r="HR45" s="336">
        <f t="shared" si="121"/>
        <v>6.9</v>
      </c>
      <c r="HS45" s="337" t="str">
        <f t="shared" si="122"/>
        <v>TBK</v>
      </c>
      <c r="HT45" s="443">
        <f t="shared" si="123"/>
        <v>7</v>
      </c>
      <c r="HU45" s="286" t="str">
        <f t="shared" si="124"/>
        <v>Khá</v>
      </c>
      <c r="HV45" s="444">
        <f t="shared" si="125"/>
        <v>6.6</v>
      </c>
      <c r="HW45" s="286" t="str">
        <f t="shared" si="126"/>
        <v>TBK</v>
      </c>
      <c r="HX45" s="612">
        <v>7</v>
      </c>
      <c r="HY45" s="612">
        <v>8</v>
      </c>
      <c r="HZ45" s="612">
        <v>8.5</v>
      </c>
      <c r="IA45" s="613">
        <f>ROUND(SUM(HX45:HZ45)/3,1)</f>
        <v>7.8</v>
      </c>
      <c r="IB45" s="648">
        <f t="shared" si="135"/>
        <v>7.2</v>
      </c>
      <c r="IC45" s="646" t="s">
        <v>342</v>
      </c>
      <c r="ID45" s="17" t="s">
        <v>502</v>
      </c>
    </row>
    <row r="46" spans="1:237" s="17" customFormat="1" ht="15.75" customHeight="1">
      <c r="A46" s="564">
        <v>40</v>
      </c>
      <c r="B46" s="452">
        <v>55</v>
      </c>
      <c r="C46" s="456" t="s">
        <v>313</v>
      </c>
      <c r="D46" s="458" t="s">
        <v>410</v>
      </c>
      <c r="E46" s="459" t="s">
        <v>314</v>
      </c>
      <c r="F46" s="98" t="s">
        <v>66</v>
      </c>
      <c r="G46" s="99" t="s">
        <v>315</v>
      </c>
      <c r="H46" s="99" t="s">
        <v>316</v>
      </c>
      <c r="I46" s="236">
        <v>6</v>
      </c>
      <c r="J46" s="236"/>
      <c r="K46" s="367">
        <f t="shared" si="146"/>
        <v>6</v>
      </c>
      <c r="L46" s="368">
        <v>7</v>
      </c>
      <c r="M46" s="368"/>
      <c r="N46" s="368">
        <f t="shared" si="143"/>
        <v>7</v>
      </c>
      <c r="O46" s="369">
        <v>8</v>
      </c>
      <c r="P46" s="369"/>
      <c r="Q46" s="370">
        <f t="shared" si="0"/>
        <v>8</v>
      </c>
      <c r="R46" s="311">
        <f t="shared" si="1"/>
        <v>7</v>
      </c>
      <c r="S46" s="371" t="str">
        <f>IF(ISNUMBER(#REF!),#REF!,"-")</f>
        <v>-</v>
      </c>
      <c r="T46" s="372">
        <f t="shared" si="2"/>
        <v>7</v>
      </c>
      <c r="U46" s="373">
        <f>IF(R46&gt;=5,R46,IF(S46&gt;=5,R46&amp;"/"&amp;S46,R46&amp;"/"&amp;S46))</f>
        <v>7</v>
      </c>
      <c r="V46" s="374">
        <v>8.2</v>
      </c>
      <c r="W46" s="375">
        <v>4</v>
      </c>
      <c r="X46" s="375"/>
      <c r="Y46" s="369">
        <f t="shared" si="3"/>
        <v>4</v>
      </c>
      <c r="Z46" s="376">
        <f t="shared" si="4"/>
        <v>6.1</v>
      </c>
      <c r="AA46" s="237" t="str">
        <f t="shared" si="5"/>
        <v>-</v>
      </c>
      <c r="AB46" s="377">
        <f t="shared" si="6"/>
        <v>6.1</v>
      </c>
      <c r="AC46" s="369">
        <f t="shared" si="7"/>
        <v>6.1</v>
      </c>
      <c r="AD46" s="392">
        <v>6.7</v>
      </c>
      <c r="AE46" s="393">
        <v>8</v>
      </c>
      <c r="AF46" s="394"/>
      <c r="AG46" s="394">
        <f t="shared" si="147"/>
        <v>8</v>
      </c>
      <c r="AH46" s="395">
        <f t="shared" si="148"/>
        <v>7.4</v>
      </c>
      <c r="AI46" s="239" t="str">
        <f t="shared" si="10"/>
        <v>-</v>
      </c>
      <c r="AJ46" s="380">
        <f t="shared" si="11"/>
        <v>7.4</v>
      </c>
      <c r="AK46" s="396">
        <f t="shared" si="12"/>
        <v>7.4</v>
      </c>
      <c r="AL46" s="379">
        <v>5.5</v>
      </c>
      <c r="AM46" s="368">
        <v>6</v>
      </c>
      <c r="AN46" s="369"/>
      <c r="AO46" s="369">
        <f t="shared" si="13"/>
        <v>6</v>
      </c>
      <c r="AP46" s="376">
        <f t="shared" si="14"/>
        <v>5.8</v>
      </c>
      <c r="AQ46" s="237" t="str">
        <f t="shared" si="15"/>
        <v>-</v>
      </c>
      <c r="AR46" s="377">
        <f t="shared" si="16"/>
        <v>5.8</v>
      </c>
      <c r="AS46" s="369">
        <f t="shared" si="17"/>
        <v>5.8</v>
      </c>
      <c r="AT46" s="311">
        <v>8</v>
      </c>
      <c r="AU46" s="351">
        <v>5</v>
      </c>
      <c r="AV46" s="351"/>
      <c r="AW46" s="338">
        <f t="shared" si="18"/>
        <v>5</v>
      </c>
      <c r="AX46" s="311">
        <f t="shared" si="19"/>
        <v>6.5</v>
      </c>
      <c r="AY46" s="28" t="str">
        <f t="shared" si="20"/>
        <v>-</v>
      </c>
      <c r="AZ46" s="343">
        <f t="shared" si="21"/>
        <v>6.5</v>
      </c>
      <c r="BA46" s="350">
        <f t="shared" si="22"/>
        <v>6.5</v>
      </c>
      <c r="BB46" s="376">
        <v>7.5</v>
      </c>
      <c r="BC46" s="368">
        <v>5</v>
      </c>
      <c r="BD46" s="369"/>
      <c r="BE46" s="369">
        <f t="shared" si="149"/>
        <v>5</v>
      </c>
      <c r="BF46" s="376">
        <f t="shared" si="24"/>
        <v>6.3</v>
      </c>
      <c r="BG46" s="237" t="str">
        <f t="shared" si="150"/>
        <v>-</v>
      </c>
      <c r="BH46" s="377">
        <f t="shared" si="26"/>
        <v>6.3</v>
      </c>
      <c r="BI46" s="382">
        <f t="shared" si="151"/>
        <v>6.3</v>
      </c>
      <c r="BJ46" s="376">
        <v>5</v>
      </c>
      <c r="BK46" s="368">
        <v>4</v>
      </c>
      <c r="BL46" s="383">
        <v>5</v>
      </c>
      <c r="BM46" s="369" t="str">
        <f t="shared" si="140"/>
        <v>4/5</v>
      </c>
      <c r="BN46" s="376">
        <f t="shared" si="28"/>
        <v>4.5</v>
      </c>
      <c r="BO46" s="237">
        <f t="shared" si="29"/>
        <v>5</v>
      </c>
      <c r="BP46" s="377">
        <f t="shared" si="141"/>
        <v>5</v>
      </c>
      <c r="BQ46" s="384" t="str">
        <f t="shared" si="142"/>
        <v>4.5/5</v>
      </c>
      <c r="BR46" s="466">
        <f t="shared" si="30"/>
        <v>6.2</v>
      </c>
      <c r="BS46" s="467">
        <f t="shared" si="31"/>
        <v>6.3</v>
      </c>
      <c r="BT46" s="337" t="str">
        <f t="shared" si="32"/>
        <v>TBK</v>
      </c>
      <c r="BU46" s="311">
        <v>7.2</v>
      </c>
      <c r="BV46" s="310">
        <v>9</v>
      </c>
      <c r="BW46" s="270"/>
      <c r="BX46" s="338">
        <f t="shared" si="33"/>
        <v>9</v>
      </c>
      <c r="BY46" s="311">
        <f t="shared" si="34"/>
        <v>8.1</v>
      </c>
      <c r="BZ46" s="28" t="str">
        <f t="shared" si="35"/>
        <v>-</v>
      </c>
      <c r="CA46" s="343">
        <f t="shared" si="36"/>
        <v>8.1</v>
      </c>
      <c r="CB46" s="344">
        <f t="shared" si="37"/>
        <v>8.1</v>
      </c>
      <c r="CC46" s="383">
        <v>7.5</v>
      </c>
      <c r="CD46" s="375">
        <v>6</v>
      </c>
      <c r="CE46" s="375"/>
      <c r="CF46" s="369">
        <f t="shared" si="38"/>
        <v>6</v>
      </c>
      <c r="CG46" s="376">
        <f t="shared" si="39"/>
        <v>6.8</v>
      </c>
      <c r="CH46" s="237" t="str">
        <f t="shared" si="40"/>
        <v>-</v>
      </c>
      <c r="CI46" s="377">
        <f t="shared" si="41"/>
        <v>6.8</v>
      </c>
      <c r="CJ46" s="382">
        <f t="shared" si="42"/>
        <v>6.8</v>
      </c>
      <c r="CK46" s="311">
        <v>6.7</v>
      </c>
      <c r="CL46" s="351">
        <v>5</v>
      </c>
      <c r="CM46" s="351"/>
      <c r="CN46" s="338">
        <f t="shared" si="43"/>
        <v>5</v>
      </c>
      <c r="CO46" s="311">
        <f t="shared" si="44"/>
        <v>5.9</v>
      </c>
      <c r="CP46" s="28" t="str">
        <f t="shared" si="45"/>
        <v>-</v>
      </c>
      <c r="CQ46" s="343">
        <f t="shared" si="46"/>
        <v>5.9</v>
      </c>
      <c r="CR46" s="348">
        <f t="shared" si="47"/>
        <v>5.9</v>
      </c>
      <c r="CS46" s="311">
        <v>6.3</v>
      </c>
      <c r="CT46" s="351">
        <v>5</v>
      </c>
      <c r="CU46" s="351"/>
      <c r="CV46" s="338">
        <f t="shared" si="48"/>
        <v>5</v>
      </c>
      <c r="CW46" s="311">
        <f t="shared" si="49"/>
        <v>5.7</v>
      </c>
      <c r="CX46" s="28" t="str">
        <f t="shared" si="50"/>
        <v>-</v>
      </c>
      <c r="CY46" s="343">
        <f t="shared" si="51"/>
        <v>5.7</v>
      </c>
      <c r="CZ46" s="348">
        <f t="shared" si="52"/>
        <v>5.7</v>
      </c>
      <c r="DA46" s="311">
        <v>9.6</v>
      </c>
      <c r="DB46" s="351">
        <v>10</v>
      </c>
      <c r="DC46" s="352"/>
      <c r="DD46" s="338">
        <f t="shared" si="53"/>
        <v>10</v>
      </c>
      <c r="DE46" s="311">
        <f t="shared" si="54"/>
        <v>9.8</v>
      </c>
      <c r="DF46" s="28" t="str">
        <f t="shared" si="55"/>
        <v>-</v>
      </c>
      <c r="DG46" s="343">
        <f t="shared" si="56"/>
        <v>9.8</v>
      </c>
      <c r="DH46" s="348">
        <f t="shared" si="57"/>
        <v>9.8</v>
      </c>
      <c r="DI46" s="311">
        <v>6.5</v>
      </c>
      <c r="DJ46" s="351">
        <v>4</v>
      </c>
      <c r="DK46" s="359"/>
      <c r="DL46" s="338">
        <f t="shared" si="58"/>
        <v>4</v>
      </c>
      <c r="DM46" s="311">
        <f t="shared" si="59"/>
        <v>5.3</v>
      </c>
      <c r="DN46" s="28" t="str">
        <f t="shared" si="60"/>
        <v>-</v>
      </c>
      <c r="DO46" s="343">
        <f t="shared" si="61"/>
        <v>5.3</v>
      </c>
      <c r="DP46" s="348">
        <f t="shared" si="62"/>
        <v>5.3</v>
      </c>
      <c r="DQ46" s="311">
        <v>7</v>
      </c>
      <c r="DR46" s="351">
        <v>8</v>
      </c>
      <c r="DS46" s="351"/>
      <c r="DT46" s="338">
        <f t="shared" si="63"/>
        <v>8</v>
      </c>
      <c r="DU46" s="311">
        <f t="shared" si="64"/>
        <v>7.5</v>
      </c>
      <c r="DV46" s="28" t="str">
        <f t="shared" si="65"/>
        <v>-</v>
      </c>
      <c r="DW46" s="343">
        <f t="shared" si="66"/>
        <v>7.5</v>
      </c>
      <c r="DX46" s="348">
        <f t="shared" si="67"/>
        <v>7.5</v>
      </c>
      <c r="DY46" s="311">
        <v>6.7</v>
      </c>
      <c r="DZ46" s="351">
        <v>5</v>
      </c>
      <c r="EA46" s="351"/>
      <c r="EB46" s="338">
        <f t="shared" si="68"/>
        <v>5</v>
      </c>
      <c r="EC46" s="311">
        <f t="shared" si="69"/>
        <v>5.9</v>
      </c>
      <c r="ED46" s="28" t="str">
        <f t="shared" si="70"/>
        <v>-</v>
      </c>
      <c r="EE46" s="343">
        <f t="shared" si="152"/>
        <v>5.9</v>
      </c>
      <c r="EF46" s="350">
        <f t="shared" si="71"/>
        <v>5.9</v>
      </c>
      <c r="EG46" s="354">
        <f t="shared" si="153"/>
        <v>6.8</v>
      </c>
      <c r="EH46" s="335">
        <f t="shared" si="154"/>
        <v>6.8</v>
      </c>
      <c r="EI46" s="337" t="str">
        <f t="shared" si="74"/>
        <v>TBK</v>
      </c>
      <c r="EJ46" s="355">
        <f t="shared" si="75"/>
        <v>6.6</v>
      </c>
      <c r="EK46" s="337" t="str">
        <f t="shared" si="76"/>
        <v>TBK</v>
      </c>
      <c r="EL46" s="345">
        <v>6.5</v>
      </c>
      <c r="EM46" s="351">
        <v>2</v>
      </c>
      <c r="EN46" s="351">
        <v>10</v>
      </c>
      <c r="EO46" s="357" t="str">
        <f t="shared" si="77"/>
        <v>2/10</v>
      </c>
      <c r="EP46" s="345">
        <f t="shared" si="78"/>
        <v>4.3</v>
      </c>
      <c r="EQ46" s="147">
        <f t="shared" si="79"/>
        <v>8.3</v>
      </c>
      <c r="ER46" s="343">
        <f>MAX(EP46:EQ46)</f>
        <v>8.3</v>
      </c>
      <c r="ES46" s="350" t="str">
        <f t="shared" si="80"/>
        <v>4.3/8.3</v>
      </c>
      <c r="ET46" s="345">
        <v>7</v>
      </c>
      <c r="EU46" s="351">
        <v>4</v>
      </c>
      <c r="EV46" s="351"/>
      <c r="EW46" s="357">
        <f t="shared" si="81"/>
        <v>4</v>
      </c>
      <c r="EX46" s="345">
        <f t="shared" si="82"/>
        <v>5.5</v>
      </c>
      <c r="EY46" s="147" t="str">
        <f t="shared" si="83"/>
        <v>-</v>
      </c>
      <c r="EZ46" s="343">
        <f>MAX(EX46:EY46)</f>
        <v>5.5</v>
      </c>
      <c r="FA46" s="350">
        <f t="shared" si="84"/>
        <v>5.5</v>
      </c>
      <c r="FB46" s="345">
        <v>6.5</v>
      </c>
      <c r="FC46" s="351">
        <v>4</v>
      </c>
      <c r="FD46" s="351"/>
      <c r="FE46" s="357">
        <f t="shared" si="85"/>
        <v>4</v>
      </c>
      <c r="FF46" s="345">
        <f t="shared" si="86"/>
        <v>5.3</v>
      </c>
      <c r="FG46" s="147" t="str">
        <f t="shared" si="87"/>
        <v>-</v>
      </c>
      <c r="FH46" s="343">
        <f>MAX(FF46:FG46)</f>
        <v>5.3</v>
      </c>
      <c r="FI46" s="350">
        <f t="shared" si="88"/>
        <v>5.3</v>
      </c>
      <c r="FJ46" s="256">
        <v>7</v>
      </c>
      <c r="FK46" s="256"/>
      <c r="FL46" s="256">
        <f t="shared" si="89"/>
        <v>7</v>
      </c>
      <c r="FM46" s="445">
        <f t="shared" si="90"/>
        <v>7</v>
      </c>
      <c r="FN46" s="345">
        <v>7.67</v>
      </c>
      <c r="FO46" s="351">
        <v>7</v>
      </c>
      <c r="FP46" s="351"/>
      <c r="FQ46" s="357">
        <f t="shared" si="91"/>
        <v>7</v>
      </c>
      <c r="FR46" s="345">
        <f t="shared" si="92"/>
        <v>7.3</v>
      </c>
      <c r="FS46" s="147" t="str">
        <f t="shared" si="93"/>
        <v>-</v>
      </c>
      <c r="FT46" s="343">
        <f>MAX(FR46:FS46)</f>
        <v>7.3</v>
      </c>
      <c r="FU46" s="350">
        <f t="shared" si="94"/>
        <v>7.3</v>
      </c>
      <c r="FV46" s="256">
        <v>8</v>
      </c>
      <c r="FW46" s="256"/>
      <c r="FX46" s="256">
        <f t="shared" si="95"/>
        <v>8</v>
      </c>
      <c r="FY46" s="445">
        <f t="shared" si="96"/>
        <v>8</v>
      </c>
      <c r="FZ46" s="345">
        <v>6</v>
      </c>
      <c r="GA46" s="351">
        <v>8</v>
      </c>
      <c r="GB46" s="351"/>
      <c r="GC46" s="357">
        <f t="shared" si="97"/>
        <v>8</v>
      </c>
      <c r="GD46" s="345">
        <f t="shared" si="98"/>
        <v>7</v>
      </c>
      <c r="GE46" s="147" t="str">
        <f t="shared" si="99"/>
        <v>-</v>
      </c>
      <c r="GF46" s="343">
        <f>MAX(GD46:GE46)</f>
        <v>7</v>
      </c>
      <c r="GG46" s="350">
        <f t="shared" si="100"/>
        <v>7</v>
      </c>
      <c r="GH46" s="335">
        <f t="shared" si="144"/>
        <v>6.7</v>
      </c>
      <c r="GI46" s="335">
        <f t="shared" si="145"/>
        <v>7.1</v>
      </c>
      <c r="GJ46" s="337" t="str">
        <f t="shared" si="103"/>
        <v>Khá</v>
      </c>
      <c r="GK46" s="345">
        <v>6</v>
      </c>
      <c r="GL46" s="351">
        <v>6</v>
      </c>
      <c r="GM46" s="351"/>
      <c r="GN46" s="357">
        <f t="shared" si="104"/>
        <v>6</v>
      </c>
      <c r="GO46" s="345">
        <f t="shared" si="105"/>
        <v>6</v>
      </c>
      <c r="GP46" s="147" t="str">
        <f t="shared" si="106"/>
        <v>-</v>
      </c>
      <c r="GQ46" s="343">
        <f>MAX(GO46:GP46)</f>
        <v>6</v>
      </c>
      <c r="GR46" s="350">
        <f t="shared" si="107"/>
        <v>6</v>
      </c>
      <c r="GS46" s="345">
        <v>7</v>
      </c>
      <c r="GT46" s="351">
        <v>7</v>
      </c>
      <c r="GU46" s="351"/>
      <c r="GV46" s="357">
        <f t="shared" si="108"/>
        <v>7</v>
      </c>
      <c r="GW46" s="345">
        <f t="shared" si="109"/>
        <v>7</v>
      </c>
      <c r="GX46" s="147" t="str">
        <f t="shared" si="110"/>
        <v>-</v>
      </c>
      <c r="GY46" s="343">
        <f>MAX(GW46:GX46)</f>
        <v>7</v>
      </c>
      <c r="GZ46" s="350">
        <f t="shared" si="111"/>
        <v>7</v>
      </c>
      <c r="HA46" s="345">
        <v>6</v>
      </c>
      <c r="HB46" s="351">
        <v>7</v>
      </c>
      <c r="HC46" s="351"/>
      <c r="HD46" s="357">
        <f t="shared" si="112"/>
        <v>7</v>
      </c>
      <c r="HE46" s="345">
        <f t="shared" si="113"/>
        <v>6.5</v>
      </c>
      <c r="HF46" s="147" t="str">
        <f t="shared" si="114"/>
        <v>-</v>
      </c>
      <c r="HG46" s="343">
        <f>MAX(HE46:HF46)</f>
        <v>6.5</v>
      </c>
      <c r="HH46" s="350">
        <f t="shared" si="115"/>
        <v>6.5</v>
      </c>
      <c r="HI46" s="256">
        <v>7</v>
      </c>
      <c r="HJ46" s="256"/>
      <c r="HK46" s="256">
        <f t="shared" si="116"/>
        <v>7</v>
      </c>
      <c r="HL46" s="445">
        <f t="shared" si="117"/>
        <v>7</v>
      </c>
      <c r="HM46" s="256">
        <v>8</v>
      </c>
      <c r="HN46" s="256"/>
      <c r="HO46" s="256">
        <f t="shared" si="118"/>
        <v>8</v>
      </c>
      <c r="HP46" s="445">
        <f t="shared" si="119"/>
        <v>8</v>
      </c>
      <c r="HQ46" s="336">
        <f t="shared" si="120"/>
        <v>7.2</v>
      </c>
      <c r="HR46" s="336">
        <f t="shared" si="121"/>
        <v>7.2</v>
      </c>
      <c r="HS46" s="337" t="str">
        <f t="shared" si="122"/>
        <v>Khá</v>
      </c>
      <c r="HT46" s="443">
        <f t="shared" si="123"/>
        <v>7.2</v>
      </c>
      <c r="HU46" s="286" t="str">
        <f t="shared" si="124"/>
        <v>Khá</v>
      </c>
      <c r="HV46" s="444">
        <f t="shared" si="125"/>
        <v>6.9</v>
      </c>
      <c r="HW46" s="286" t="str">
        <f t="shared" si="126"/>
        <v>TBK</v>
      </c>
      <c r="HX46" s="612">
        <v>5</v>
      </c>
      <c r="HY46" s="612">
        <v>7</v>
      </c>
      <c r="HZ46" s="612">
        <v>6.5</v>
      </c>
      <c r="IA46" s="613">
        <f>ROUND(SUM(HX46:HZ46)/3,1)</f>
        <v>6.2</v>
      </c>
      <c r="IB46" s="648">
        <f t="shared" si="135"/>
        <v>6.6</v>
      </c>
      <c r="IC46" s="615" t="str">
        <f t="shared" si="128"/>
        <v>TBK</v>
      </c>
    </row>
    <row r="47" spans="1:237" s="17" customFormat="1" ht="15.75" customHeight="1">
      <c r="A47" s="564">
        <v>41</v>
      </c>
      <c r="B47" s="452">
        <v>56</v>
      </c>
      <c r="C47" s="456" t="s">
        <v>317</v>
      </c>
      <c r="D47" s="458" t="s">
        <v>411</v>
      </c>
      <c r="E47" s="459" t="s">
        <v>318</v>
      </c>
      <c r="F47" s="98" t="s">
        <v>66</v>
      </c>
      <c r="G47" s="99" t="s">
        <v>319</v>
      </c>
      <c r="H47" s="99" t="s">
        <v>127</v>
      </c>
      <c r="I47" s="236">
        <v>6</v>
      </c>
      <c r="J47" s="236"/>
      <c r="K47" s="367">
        <f t="shared" si="146"/>
        <v>6</v>
      </c>
      <c r="L47" s="368">
        <v>5</v>
      </c>
      <c r="M47" s="368"/>
      <c r="N47" s="368">
        <f t="shared" si="143"/>
        <v>5</v>
      </c>
      <c r="O47" s="369">
        <v>8</v>
      </c>
      <c r="P47" s="369"/>
      <c r="Q47" s="370">
        <f t="shared" si="0"/>
        <v>8</v>
      </c>
      <c r="R47" s="311">
        <f t="shared" si="1"/>
        <v>6.3</v>
      </c>
      <c r="S47" s="371" t="str">
        <f>IF(ISNUMBER(#REF!),#REF!,"-")</f>
        <v>-</v>
      </c>
      <c r="T47" s="372">
        <f t="shared" si="2"/>
        <v>6.3</v>
      </c>
      <c r="U47" s="373">
        <f>IF(R47&gt;=5,R47,IF(S47&gt;=5,R47&amp;"/"&amp;S47,R47&amp;"/"&amp;S47))</f>
        <v>6.3</v>
      </c>
      <c r="V47" s="374">
        <v>8.4</v>
      </c>
      <c r="W47" s="375">
        <v>5</v>
      </c>
      <c r="X47" s="375"/>
      <c r="Y47" s="369">
        <f t="shared" si="3"/>
        <v>5</v>
      </c>
      <c r="Z47" s="376">
        <f t="shared" si="4"/>
        <v>6.7</v>
      </c>
      <c r="AA47" s="237" t="str">
        <f t="shared" si="5"/>
        <v>-</v>
      </c>
      <c r="AB47" s="377">
        <f t="shared" si="6"/>
        <v>6.7</v>
      </c>
      <c r="AC47" s="369">
        <f t="shared" si="7"/>
        <v>6.7</v>
      </c>
      <c r="AD47" s="392"/>
      <c r="AE47" s="393"/>
      <c r="AF47" s="394"/>
      <c r="AG47" s="394" t="s">
        <v>209</v>
      </c>
      <c r="AH47" s="395">
        <v>6</v>
      </c>
      <c r="AI47" s="239" t="str">
        <f t="shared" si="10"/>
        <v>-</v>
      </c>
      <c r="AJ47" s="380">
        <f t="shared" si="11"/>
        <v>6</v>
      </c>
      <c r="AK47" s="396">
        <f t="shared" si="12"/>
        <v>6</v>
      </c>
      <c r="AL47" s="379">
        <v>7.2</v>
      </c>
      <c r="AM47" s="368">
        <v>6</v>
      </c>
      <c r="AN47" s="369"/>
      <c r="AO47" s="369">
        <f t="shared" si="13"/>
        <v>6</v>
      </c>
      <c r="AP47" s="376">
        <f t="shared" si="14"/>
        <v>6.6</v>
      </c>
      <c r="AQ47" s="237" t="str">
        <f t="shared" si="15"/>
        <v>-</v>
      </c>
      <c r="AR47" s="377">
        <f t="shared" si="16"/>
        <v>6.6</v>
      </c>
      <c r="AS47" s="369">
        <f t="shared" si="17"/>
        <v>6.6</v>
      </c>
      <c r="AT47" s="311">
        <v>8.5</v>
      </c>
      <c r="AU47" s="351">
        <v>5</v>
      </c>
      <c r="AV47" s="351"/>
      <c r="AW47" s="338">
        <f t="shared" si="18"/>
        <v>5</v>
      </c>
      <c r="AX47" s="311">
        <f t="shared" si="19"/>
        <v>6.8</v>
      </c>
      <c r="AY47" s="28" t="str">
        <f t="shared" si="20"/>
        <v>-</v>
      </c>
      <c r="AZ47" s="343">
        <f t="shared" si="21"/>
        <v>6.8</v>
      </c>
      <c r="BA47" s="350">
        <f t="shared" si="22"/>
        <v>6.8</v>
      </c>
      <c r="BB47" s="376">
        <v>7</v>
      </c>
      <c r="BC47" s="368">
        <v>2</v>
      </c>
      <c r="BD47" s="369">
        <v>2</v>
      </c>
      <c r="BE47" s="398" t="s">
        <v>320</v>
      </c>
      <c r="BF47" s="376">
        <f t="shared" si="24"/>
        <v>4.5</v>
      </c>
      <c r="BG47" s="237">
        <v>5.5</v>
      </c>
      <c r="BH47" s="377">
        <f t="shared" si="26"/>
        <v>5.5</v>
      </c>
      <c r="BI47" s="305" t="s">
        <v>321</v>
      </c>
      <c r="BJ47" s="376">
        <v>6</v>
      </c>
      <c r="BK47" s="368">
        <v>6</v>
      </c>
      <c r="BL47" s="383"/>
      <c r="BM47" s="369">
        <f t="shared" si="140"/>
        <v>6</v>
      </c>
      <c r="BN47" s="376">
        <f t="shared" si="28"/>
        <v>6</v>
      </c>
      <c r="BO47" s="237" t="str">
        <f t="shared" si="29"/>
        <v>-</v>
      </c>
      <c r="BP47" s="377">
        <f t="shared" si="141"/>
        <v>6</v>
      </c>
      <c r="BQ47" s="384">
        <f t="shared" si="142"/>
        <v>6</v>
      </c>
      <c r="BR47" s="466">
        <f t="shared" si="30"/>
        <v>6.2</v>
      </c>
      <c r="BS47" s="467">
        <f t="shared" si="31"/>
        <v>6.3</v>
      </c>
      <c r="BT47" s="337" t="str">
        <f t="shared" si="32"/>
        <v>TBK</v>
      </c>
      <c r="BU47" s="311">
        <v>7.8</v>
      </c>
      <c r="BV47" s="310">
        <v>8</v>
      </c>
      <c r="BW47" s="270"/>
      <c r="BX47" s="338">
        <f t="shared" si="33"/>
        <v>8</v>
      </c>
      <c r="BY47" s="311">
        <f t="shared" si="34"/>
        <v>7.9</v>
      </c>
      <c r="BZ47" s="28" t="str">
        <f t="shared" si="35"/>
        <v>-</v>
      </c>
      <c r="CA47" s="343">
        <f t="shared" si="36"/>
        <v>7.9</v>
      </c>
      <c r="CB47" s="344">
        <f t="shared" si="37"/>
        <v>7.9</v>
      </c>
      <c r="CC47" s="383">
        <v>7</v>
      </c>
      <c r="CD47" s="375">
        <v>8</v>
      </c>
      <c r="CE47" s="375"/>
      <c r="CF47" s="369">
        <f t="shared" si="38"/>
        <v>8</v>
      </c>
      <c r="CG47" s="376">
        <f t="shared" si="39"/>
        <v>7.5</v>
      </c>
      <c r="CH47" s="237" t="str">
        <f t="shared" si="40"/>
        <v>-</v>
      </c>
      <c r="CI47" s="377">
        <f t="shared" si="41"/>
        <v>7.5</v>
      </c>
      <c r="CJ47" s="382">
        <f t="shared" si="42"/>
        <v>7.5</v>
      </c>
      <c r="CK47" s="311">
        <v>8.3</v>
      </c>
      <c r="CL47" s="351">
        <v>5</v>
      </c>
      <c r="CM47" s="351"/>
      <c r="CN47" s="338">
        <f t="shared" si="43"/>
        <v>5</v>
      </c>
      <c r="CO47" s="311">
        <f t="shared" si="44"/>
        <v>6.7</v>
      </c>
      <c r="CP47" s="28" t="str">
        <f t="shared" si="45"/>
        <v>-</v>
      </c>
      <c r="CQ47" s="343">
        <f t="shared" si="46"/>
        <v>6.7</v>
      </c>
      <c r="CR47" s="348">
        <f t="shared" si="47"/>
        <v>6.7</v>
      </c>
      <c r="CS47" s="311">
        <v>5.3</v>
      </c>
      <c r="CT47" s="351">
        <v>7</v>
      </c>
      <c r="CU47" s="351"/>
      <c r="CV47" s="338">
        <f t="shared" si="48"/>
        <v>7</v>
      </c>
      <c r="CW47" s="311">
        <f t="shared" si="49"/>
        <v>6.2</v>
      </c>
      <c r="CX47" s="28" t="str">
        <f t="shared" si="50"/>
        <v>-</v>
      </c>
      <c r="CY47" s="343">
        <f t="shared" si="51"/>
        <v>6.2</v>
      </c>
      <c r="CZ47" s="348">
        <f t="shared" si="52"/>
        <v>6.2</v>
      </c>
      <c r="DA47" s="311">
        <v>7.3</v>
      </c>
      <c r="DB47" s="351">
        <v>6</v>
      </c>
      <c r="DC47" s="352"/>
      <c r="DD47" s="338">
        <f t="shared" si="53"/>
        <v>6</v>
      </c>
      <c r="DE47" s="311">
        <f t="shared" si="54"/>
        <v>6.7</v>
      </c>
      <c r="DF47" s="28" t="str">
        <f t="shared" si="55"/>
        <v>-</v>
      </c>
      <c r="DG47" s="343">
        <f t="shared" si="56"/>
        <v>6.7</v>
      </c>
      <c r="DH47" s="348">
        <f t="shared" si="57"/>
        <v>6.7</v>
      </c>
      <c r="DI47" s="311">
        <v>6.5</v>
      </c>
      <c r="DJ47" s="351">
        <v>5</v>
      </c>
      <c r="DK47" s="359"/>
      <c r="DL47" s="338">
        <f t="shared" si="58"/>
        <v>5</v>
      </c>
      <c r="DM47" s="311">
        <f t="shared" si="59"/>
        <v>5.8</v>
      </c>
      <c r="DN47" s="28" t="str">
        <f t="shared" si="60"/>
        <v>-</v>
      </c>
      <c r="DO47" s="343">
        <f t="shared" si="61"/>
        <v>5.8</v>
      </c>
      <c r="DP47" s="348">
        <f t="shared" si="62"/>
        <v>5.8</v>
      </c>
      <c r="DQ47" s="311">
        <v>6.5</v>
      </c>
      <c r="DR47" s="351">
        <v>4</v>
      </c>
      <c r="DS47" s="351"/>
      <c r="DT47" s="338">
        <f t="shared" si="63"/>
        <v>4</v>
      </c>
      <c r="DU47" s="311">
        <f t="shared" si="64"/>
        <v>5.3</v>
      </c>
      <c r="DV47" s="28" t="str">
        <f t="shared" si="65"/>
        <v>-</v>
      </c>
      <c r="DW47" s="343">
        <f t="shared" si="66"/>
        <v>5.3</v>
      </c>
      <c r="DX47" s="348">
        <f t="shared" si="67"/>
        <v>5.3</v>
      </c>
      <c r="DY47" s="311">
        <v>6</v>
      </c>
      <c r="DZ47" s="351">
        <v>4</v>
      </c>
      <c r="EA47" s="351"/>
      <c r="EB47" s="338">
        <f t="shared" si="68"/>
        <v>4</v>
      </c>
      <c r="EC47" s="311">
        <f t="shared" si="69"/>
        <v>5</v>
      </c>
      <c r="ED47" s="28" t="str">
        <f t="shared" si="70"/>
        <v>-</v>
      </c>
      <c r="EE47" s="343">
        <f t="shared" si="152"/>
        <v>5</v>
      </c>
      <c r="EF47" s="350">
        <f t="shared" si="71"/>
        <v>5</v>
      </c>
      <c r="EG47" s="354">
        <f t="shared" si="153"/>
        <v>6.2</v>
      </c>
      <c r="EH47" s="335">
        <f t="shared" si="154"/>
        <v>6.2</v>
      </c>
      <c r="EI47" s="337" t="str">
        <f t="shared" si="74"/>
        <v>TBK</v>
      </c>
      <c r="EJ47" s="355">
        <f t="shared" si="75"/>
        <v>6.2</v>
      </c>
      <c r="EK47" s="337" t="str">
        <f t="shared" si="76"/>
        <v>TBK</v>
      </c>
      <c r="EL47" s="345">
        <v>6.5</v>
      </c>
      <c r="EM47" s="351">
        <v>5</v>
      </c>
      <c r="EN47" s="351"/>
      <c r="EO47" s="357">
        <f t="shared" si="77"/>
        <v>5</v>
      </c>
      <c r="EP47" s="345">
        <f t="shared" si="78"/>
        <v>5.8</v>
      </c>
      <c r="EQ47" s="147" t="str">
        <f t="shared" si="79"/>
        <v>-</v>
      </c>
      <c r="ER47" s="343">
        <f>MAX(EP47:EQ47)</f>
        <v>5.8</v>
      </c>
      <c r="ES47" s="350">
        <f t="shared" si="80"/>
        <v>5.8</v>
      </c>
      <c r="ET47" s="345">
        <v>9</v>
      </c>
      <c r="EU47" s="351">
        <v>7</v>
      </c>
      <c r="EV47" s="351"/>
      <c r="EW47" s="357">
        <f t="shared" si="81"/>
        <v>7</v>
      </c>
      <c r="EX47" s="345">
        <f t="shared" si="82"/>
        <v>8</v>
      </c>
      <c r="EY47" s="147" t="str">
        <f t="shared" si="83"/>
        <v>-</v>
      </c>
      <c r="EZ47" s="343">
        <f>MAX(EX47:EY47)</f>
        <v>8</v>
      </c>
      <c r="FA47" s="350">
        <f t="shared" si="84"/>
        <v>8</v>
      </c>
      <c r="FB47" s="345">
        <v>7.5</v>
      </c>
      <c r="FC47" s="351">
        <v>5</v>
      </c>
      <c r="FD47" s="351"/>
      <c r="FE47" s="357">
        <f t="shared" si="85"/>
        <v>5</v>
      </c>
      <c r="FF47" s="345">
        <f t="shared" si="86"/>
        <v>6.3</v>
      </c>
      <c r="FG47" s="147" t="str">
        <f t="shared" si="87"/>
        <v>-</v>
      </c>
      <c r="FH47" s="343">
        <f>MAX(FF47:FG47)</f>
        <v>6.3</v>
      </c>
      <c r="FI47" s="350">
        <f t="shared" si="88"/>
        <v>6.3</v>
      </c>
      <c r="FJ47" s="256">
        <v>7</v>
      </c>
      <c r="FK47" s="256"/>
      <c r="FL47" s="256">
        <f t="shared" si="89"/>
        <v>7</v>
      </c>
      <c r="FM47" s="445">
        <f t="shared" si="90"/>
        <v>7</v>
      </c>
      <c r="FN47" s="345">
        <v>6.33</v>
      </c>
      <c r="FO47" s="351">
        <v>5</v>
      </c>
      <c r="FP47" s="351"/>
      <c r="FQ47" s="357">
        <f t="shared" si="91"/>
        <v>5</v>
      </c>
      <c r="FR47" s="345">
        <f t="shared" si="92"/>
        <v>5.7</v>
      </c>
      <c r="FS47" s="147" t="str">
        <f t="shared" si="93"/>
        <v>-</v>
      </c>
      <c r="FT47" s="343">
        <f>MAX(FR47:FS47)</f>
        <v>5.7</v>
      </c>
      <c r="FU47" s="350">
        <f t="shared" si="94"/>
        <v>5.7</v>
      </c>
      <c r="FV47" s="256">
        <v>8</v>
      </c>
      <c r="FW47" s="256"/>
      <c r="FX47" s="256">
        <f t="shared" si="95"/>
        <v>8</v>
      </c>
      <c r="FY47" s="445">
        <f t="shared" si="96"/>
        <v>8</v>
      </c>
      <c r="FZ47" s="345">
        <v>6</v>
      </c>
      <c r="GA47" s="351">
        <v>7</v>
      </c>
      <c r="GB47" s="351"/>
      <c r="GC47" s="357">
        <f t="shared" si="97"/>
        <v>7</v>
      </c>
      <c r="GD47" s="345">
        <f t="shared" si="98"/>
        <v>6.5</v>
      </c>
      <c r="GE47" s="147" t="str">
        <f t="shared" si="99"/>
        <v>-</v>
      </c>
      <c r="GF47" s="343">
        <f>MAX(GD47:GE47)</f>
        <v>6.5</v>
      </c>
      <c r="GG47" s="350">
        <f t="shared" si="100"/>
        <v>6.5</v>
      </c>
      <c r="GH47" s="335">
        <f t="shared" si="144"/>
        <v>6.7</v>
      </c>
      <c r="GI47" s="335">
        <f t="shared" si="145"/>
        <v>6.7</v>
      </c>
      <c r="GJ47" s="337" t="str">
        <f t="shared" si="103"/>
        <v>TBK</v>
      </c>
      <c r="GK47" s="345">
        <v>6.5</v>
      </c>
      <c r="GL47" s="351">
        <v>8</v>
      </c>
      <c r="GM47" s="351"/>
      <c r="GN47" s="357">
        <f t="shared" si="104"/>
        <v>8</v>
      </c>
      <c r="GO47" s="345">
        <f t="shared" si="105"/>
        <v>7.3</v>
      </c>
      <c r="GP47" s="147" t="str">
        <f t="shared" si="106"/>
        <v>-</v>
      </c>
      <c r="GQ47" s="343">
        <f>MAX(GO47:GP47)</f>
        <v>7.3</v>
      </c>
      <c r="GR47" s="350">
        <f t="shared" si="107"/>
        <v>7.3</v>
      </c>
      <c r="GS47" s="345">
        <v>8.6</v>
      </c>
      <c r="GT47" s="351">
        <v>6</v>
      </c>
      <c r="GU47" s="351"/>
      <c r="GV47" s="357">
        <f t="shared" si="108"/>
        <v>6</v>
      </c>
      <c r="GW47" s="345">
        <f t="shared" si="109"/>
        <v>7.3</v>
      </c>
      <c r="GX47" s="147" t="str">
        <f t="shared" si="110"/>
        <v>-</v>
      </c>
      <c r="GY47" s="343">
        <f>MAX(GW47:GX47)</f>
        <v>7.3</v>
      </c>
      <c r="GZ47" s="350">
        <f t="shared" si="111"/>
        <v>7.3</v>
      </c>
      <c r="HA47" s="345">
        <v>6.5</v>
      </c>
      <c r="HB47" s="351">
        <v>2</v>
      </c>
      <c r="HC47" s="351">
        <v>6</v>
      </c>
      <c r="HD47" s="357" t="str">
        <f t="shared" si="112"/>
        <v>2/6</v>
      </c>
      <c r="HE47" s="345">
        <f t="shared" si="113"/>
        <v>4.3</v>
      </c>
      <c r="HF47" s="147">
        <f t="shared" si="114"/>
        <v>6.3</v>
      </c>
      <c r="HG47" s="343">
        <f>MAX(HE47:HF47)</f>
        <v>6.3</v>
      </c>
      <c r="HH47" s="350" t="str">
        <f t="shared" si="115"/>
        <v>4.3/6.3</v>
      </c>
      <c r="HI47" s="256">
        <v>6</v>
      </c>
      <c r="HJ47" s="256"/>
      <c r="HK47" s="256">
        <f t="shared" si="116"/>
        <v>6</v>
      </c>
      <c r="HL47" s="445">
        <f t="shared" si="117"/>
        <v>6</v>
      </c>
      <c r="HM47" s="256">
        <v>7</v>
      </c>
      <c r="HN47" s="256"/>
      <c r="HO47" s="256">
        <f t="shared" si="118"/>
        <v>7</v>
      </c>
      <c r="HP47" s="445">
        <f t="shared" si="119"/>
        <v>7</v>
      </c>
      <c r="HQ47" s="336">
        <f t="shared" si="120"/>
        <v>6.7</v>
      </c>
      <c r="HR47" s="336">
        <f t="shared" si="121"/>
        <v>6.9</v>
      </c>
      <c r="HS47" s="337" t="str">
        <f t="shared" si="122"/>
        <v>TBK</v>
      </c>
      <c r="HT47" s="443">
        <f t="shared" si="123"/>
        <v>6.8</v>
      </c>
      <c r="HU47" s="286" t="str">
        <f t="shared" si="124"/>
        <v>TBK</v>
      </c>
      <c r="HV47" s="444">
        <f t="shared" si="125"/>
        <v>6.5</v>
      </c>
      <c r="HW47" s="286" t="str">
        <f t="shared" si="126"/>
        <v>TBK</v>
      </c>
      <c r="HX47" s="612">
        <v>6</v>
      </c>
      <c r="HY47" s="612">
        <v>6.5</v>
      </c>
      <c r="HZ47" s="612">
        <v>7.5</v>
      </c>
      <c r="IA47" s="613">
        <f>ROUND(SUM(HX47:HZ47)/3,1)</f>
        <v>6.7</v>
      </c>
      <c r="IB47" s="648">
        <f aca="true" t="shared" si="155" ref="IB47:IB57">ROUND((HV47+IA47)/2,1)</f>
        <v>6.6</v>
      </c>
      <c r="IC47" s="615" t="str">
        <f t="shared" si="128"/>
        <v>TBK</v>
      </c>
    </row>
    <row r="48" spans="1:237" s="17" customFormat="1" ht="15.75" customHeight="1">
      <c r="A48" s="564">
        <v>42</v>
      </c>
      <c r="B48" s="452">
        <v>58</v>
      </c>
      <c r="C48" s="456" t="s">
        <v>324</v>
      </c>
      <c r="D48" s="458" t="s">
        <v>369</v>
      </c>
      <c r="E48" s="459" t="s">
        <v>413</v>
      </c>
      <c r="F48" s="98" t="s">
        <v>66</v>
      </c>
      <c r="G48" s="99" t="s">
        <v>325</v>
      </c>
      <c r="H48" s="99" t="s">
        <v>308</v>
      </c>
      <c r="I48" s="236">
        <v>4</v>
      </c>
      <c r="J48" s="236">
        <v>5</v>
      </c>
      <c r="K48" s="363" t="s">
        <v>226</v>
      </c>
      <c r="L48" s="368">
        <v>5</v>
      </c>
      <c r="M48" s="368"/>
      <c r="N48" s="368">
        <f t="shared" si="143"/>
        <v>5</v>
      </c>
      <c r="O48" s="369">
        <v>7</v>
      </c>
      <c r="P48" s="369"/>
      <c r="Q48" s="370">
        <f t="shared" si="0"/>
        <v>7</v>
      </c>
      <c r="R48" s="311">
        <f t="shared" si="1"/>
        <v>5.3</v>
      </c>
      <c r="S48" s="371">
        <v>5.7</v>
      </c>
      <c r="T48" s="372">
        <f t="shared" si="2"/>
        <v>5.7</v>
      </c>
      <c r="U48" s="397" t="s">
        <v>233</v>
      </c>
      <c r="V48" s="374">
        <v>8.3</v>
      </c>
      <c r="W48" s="375">
        <v>8</v>
      </c>
      <c r="X48" s="375"/>
      <c r="Y48" s="369">
        <f t="shared" si="3"/>
        <v>8</v>
      </c>
      <c r="Z48" s="376">
        <f t="shared" si="4"/>
        <v>8.2</v>
      </c>
      <c r="AA48" s="237" t="str">
        <f t="shared" si="5"/>
        <v>-</v>
      </c>
      <c r="AB48" s="377">
        <f t="shared" si="6"/>
        <v>8.2</v>
      </c>
      <c r="AC48" s="369">
        <f t="shared" si="7"/>
        <v>8.2</v>
      </c>
      <c r="AD48" s="392">
        <v>8</v>
      </c>
      <c r="AE48" s="393">
        <v>6</v>
      </c>
      <c r="AF48" s="394"/>
      <c r="AG48" s="394">
        <f t="shared" si="147"/>
        <v>6</v>
      </c>
      <c r="AH48" s="395">
        <f t="shared" si="148"/>
        <v>7</v>
      </c>
      <c r="AI48" s="239" t="str">
        <f t="shared" si="10"/>
        <v>-</v>
      </c>
      <c r="AJ48" s="380">
        <f t="shared" si="11"/>
        <v>7</v>
      </c>
      <c r="AK48" s="396">
        <f t="shared" si="12"/>
        <v>7</v>
      </c>
      <c r="AL48" s="379">
        <v>6.5</v>
      </c>
      <c r="AM48" s="368">
        <v>7</v>
      </c>
      <c r="AN48" s="381"/>
      <c r="AO48" s="369">
        <f t="shared" si="13"/>
        <v>7</v>
      </c>
      <c r="AP48" s="376">
        <f t="shared" si="14"/>
        <v>6.8</v>
      </c>
      <c r="AQ48" s="237" t="str">
        <f t="shared" si="15"/>
        <v>-</v>
      </c>
      <c r="AR48" s="377">
        <f t="shared" si="16"/>
        <v>6.8</v>
      </c>
      <c r="AS48" s="369">
        <f t="shared" si="17"/>
        <v>6.8</v>
      </c>
      <c r="AT48" s="311">
        <v>8.5</v>
      </c>
      <c r="AU48" s="351">
        <v>5</v>
      </c>
      <c r="AV48" s="351"/>
      <c r="AW48" s="338">
        <f t="shared" si="18"/>
        <v>5</v>
      </c>
      <c r="AX48" s="311">
        <f t="shared" si="19"/>
        <v>6.8</v>
      </c>
      <c r="AY48" s="28" t="str">
        <f t="shared" si="20"/>
        <v>-</v>
      </c>
      <c r="AZ48" s="343">
        <f t="shared" si="21"/>
        <v>6.8</v>
      </c>
      <c r="BA48" s="350">
        <f t="shared" si="22"/>
        <v>6.8</v>
      </c>
      <c r="BB48" s="376">
        <v>7.5</v>
      </c>
      <c r="BC48" s="368">
        <v>7</v>
      </c>
      <c r="BD48" s="369"/>
      <c r="BE48" s="369">
        <f t="shared" si="149"/>
        <v>7</v>
      </c>
      <c r="BF48" s="376">
        <f t="shared" si="24"/>
        <v>7.3</v>
      </c>
      <c r="BG48" s="237" t="str">
        <f t="shared" si="150"/>
        <v>-</v>
      </c>
      <c r="BH48" s="377">
        <f t="shared" si="26"/>
        <v>7.3</v>
      </c>
      <c r="BI48" s="382">
        <f t="shared" si="151"/>
        <v>7.3</v>
      </c>
      <c r="BJ48" s="376">
        <v>6.5</v>
      </c>
      <c r="BK48" s="368">
        <v>6</v>
      </c>
      <c r="BL48" s="383"/>
      <c r="BM48" s="369">
        <f t="shared" si="140"/>
        <v>6</v>
      </c>
      <c r="BN48" s="376">
        <f t="shared" si="28"/>
        <v>6.3</v>
      </c>
      <c r="BO48" s="237" t="str">
        <f t="shared" si="29"/>
        <v>-</v>
      </c>
      <c r="BP48" s="377">
        <f t="shared" si="141"/>
        <v>6.3</v>
      </c>
      <c r="BQ48" s="384">
        <f t="shared" si="142"/>
        <v>6.3</v>
      </c>
      <c r="BR48" s="466">
        <f t="shared" si="30"/>
        <v>7.1</v>
      </c>
      <c r="BS48" s="467">
        <f t="shared" si="31"/>
        <v>7.1</v>
      </c>
      <c r="BT48" s="337" t="str">
        <f t="shared" si="32"/>
        <v>Khá</v>
      </c>
      <c r="BU48" s="311">
        <v>5.6</v>
      </c>
      <c r="BV48" s="310">
        <v>7</v>
      </c>
      <c r="BW48" s="270"/>
      <c r="BX48" s="338">
        <f t="shared" si="33"/>
        <v>7</v>
      </c>
      <c r="BY48" s="311">
        <f t="shared" si="34"/>
        <v>6.3</v>
      </c>
      <c r="BZ48" s="28" t="str">
        <f t="shared" si="35"/>
        <v>-</v>
      </c>
      <c r="CA48" s="343">
        <f t="shared" si="36"/>
        <v>6.3</v>
      </c>
      <c r="CB48" s="344">
        <f t="shared" si="37"/>
        <v>6.3</v>
      </c>
      <c r="CC48" s="383">
        <v>6.5</v>
      </c>
      <c r="CD48" s="375">
        <v>6</v>
      </c>
      <c r="CE48" s="375"/>
      <c r="CF48" s="369">
        <f t="shared" si="38"/>
        <v>6</v>
      </c>
      <c r="CG48" s="376">
        <f t="shared" si="39"/>
        <v>6.3</v>
      </c>
      <c r="CH48" s="237" t="str">
        <f t="shared" si="40"/>
        <v>-</v>
      </c>
      <c r="CI48" s="377">
        <f t="shared" si="41"/>
        <v>6.3</v>
      </c>
      <c r="CJ48" s="382">
        <f t="shared" si="42"/>
        <v>6.3</v>
      </c>
      <c r="CK48" s="311">
        <v>8.3</v>
      </c>
      <c r="CL48" s="351">
        <v>6</v>
      </c>
      <c r="CM48" s="351"/>
      <c r="CN48" s="338">
        <f t="shared" si="43"/>
        <v>6</v>
      </c>
      <c r="CO48" s="311">
        <f t="shared" si="44"/>
        <v>7.2</v>
      </c>
      <c r="CP48" s="28" t="str">
        <f t="shared" si="45"/>
        <v>-</v>
      </c>
      <c r="CQ48" s="343">
        <f t="shared" si="46"/>
        <v>7.2</v>
      </c>
      <c r="CR48" s="348">
        <f t="shared" si="47"/>
        <v>7.2</v>
      </c>
      <c r="CS48" s="311">
        <v>7.3</v>
      </c>
      <c r="CT48" s="351">
        <v>6</v>
      </c>
      <c r="CU48" s="351"/>
      <c r="CV48" s="338">
        <f t="shared" si="48"/>
        <v>6</v>
      </c>
      <c r="CW48" s="311">
        <f t="shared" si="49"/>
        <v>6.7</v>
      </c>
      <c r="CX48" s="28" t="str">
        <f t="shared" si="50"/>
        <v>-</v>
      </c>
      <c r="CY48" s="343">
        <f t="shared" si="51"/>
        <v>6.7</v>
      </c>
      <c r="CZ48" s="348">
        <f t="shared" si="52"/>
        <v>6.7</v>
      </c>
      <c r="DA48" s="311">
        <v>8</v>
      </c>
      <c r="DB48" s="351">
        <v>10</v>
      </c>
      <c r="DC48" s="352"/>
      <c r="DD48" s="338">
        <f t="shared" si="53"/>
        <v>10</v>
      </c>
      <c r="DE48" s="311">
        <f t="shared" si="54"/>
        <v>9</v>
      </c>
      <c r="DF48" s="28" t="str">
        <f t="shared" si="55"/>
        <v>-</v>
      </c>
      <c r="DG48" s="343">
        <f t="shared" si="56"/>
        <v>9</v>
      </c>
      <c r="DH48" s="348">
        <f t="shared" si="57"/>
        <v>9</v>
      </c>
      <c r="DI48" s="311">
        <v>7.5</v>
      </c>
      <c r="DJ48" s="351">
        <v>5</v>
      </c>
      <c r="DK48" s="359"/>
      <c r="DL48" s="338">
        <f t="shared" si="58"/>
        <v>5</v>
      </c>
      <c r="DM48" s="311">
        <f t="shared" si="59"/>
        <v>6.3</v>
      </c>
      <c r="DN48" s="28" t="str">
        <f t="shared" si="60"/>
        <v>-</v>
      </c>
      <c r="DO48" s="343">
        <f t="shared" si="61"/>
        <v>6.3</v>
      </c>
      <c r="DP48" s="348">
        <f t="shared" si="62"/>
        <v>6.3</v>
      </c>
      <c r="DQ48" s="311">
        <v>9</v>
      </c>
      <c r="DR48" s="351">
        <v>8</v>
      </c>
      <c r="DS48" s="351"/>
      <c r="DT48" s="338">
        <f t="shared" si="63"/>
        <v>8</v>
      </c>
      <c r="DU48" s="311">
        <f t="shared" si="64"/>
        <v>8.5</v>
      </c>
      <c r="DV48" s="28" t="str">
        <f t="shared" si="65"/>
        <v>-</v>
      </c>
      <c r="DW48" s="343">
        <f t="shared" si="66"/>
        <v>8.5</v>
      </c>
      <c r="DX48" s="348">
        <f t="shared" si="67"/>
        <v>8.5</v>
      </c>
      <c r="DY48" s="311">
        <v>7.7</v>
      </c>
      <c r="DZ48" s="351">
        <v>8</v>
      </c>
      <c r="EA48" s="351"/>
      <c r="EB48" s="338">
        <f t="shared" si="68"/>
        <v>8</v>
      </c>
      <c r="EC48" s="311">
        <f t="shared" si="69"/>
        <v>7.9</v>
      </c>
      <c r="ED48" s="28" t="str">
        <f t="shared" si="70"/>
        <v>-</v>
      </c>
      <c r="EE48" s="343">
        <f t="shared" si="152"/>
        <v>7.9</v>
      </c>
      <c r="EF48" s="350">
        <f t="shared" si="71"/>
        <v>7.9</v>
      </c>
      <c r="EG48" s="354">
        <f t="shared" si="153"/>
        <v>7.5</v>
      </c>
      <c r="EH48" s="335">
        <f t="shared" si="154"/>
        <v>7.5</v>
      </c>
      <c r="EI48" s="337" t="str">
        <f t="shared" si="74"/>
        <v>Khá</v>
      </c>
      <c r="EJ48" s="355">
        <f t="shared" si="75"/>
        <v>7.3</v>
      </c>
      <c r="EK48" s="337" t="str">
        <f t="shared" si="76"/>
        <v>Khá</v>
      </c>
      <c r="EL48" s="345">
        <v>8.5</v>
      </c>
      <c r="EM48" s="351">
        <v>9</v>
      </c>
      <c r="EN48" s="351"/>
      <c r="EO48" s="357">
        <f t="shared" si="77"/>
        <v>9</v>
      </c>
      <c r="EP48" s="345">
        <f t="shared" si="78"/>
        <v>8.8</v>
      </c>
      <c r="EQ48" s="147" t="str">
        <f t="shared" si="79"/>
        <v>-</v>
      </c>
      <c r="ER48" s="343">
        <f>MAX(EP48:EQ48)</f>
        <v>8.8</v>
      </c>
      <c r="ES48" s="350">
        <f t="shared" si="80"/>
        <v>8.8</v>
      </c>
      <c r="ET48" s="345">
        <v>7.5</v>
      </c>
      <c r="EU48" s="351">
        <v>8</v>
      </c>
      <c r="EV48" s="351"/>
      <c r="EW48" s="357">
        <f t="shared" si="81"/>
        <v>8</v>
      </c>
      <c r="EX48" s="345">
        <f t="shared" si="82"/>
        <v>7.8</v>
      </c>
      <c r="EY48" s="147" t="str">
        <f t="shared" si="83"/>
        <v>-</v>
      </c>
      <c r="EZ48" s="343">
        <f>MAX(EX48:EY48)</f>
        <v>7.8</v>
      </c>
      <c r="FA48" s="350">
        <f t="shared" si="84"/>
        <v>7.8</v>
      </c>
      <c r="FB48" s="345">
        <v>8.5</v>
      </c>
      <c r="FC48" s="351">
        <v>8</v>
      </c>
      <c r="FD48" s="351"/>
      <c r="FE48" s="357">
        <f t="shared" si="85"/>
        <v>8</v>
      </c>
      <c r="FF48" s="345">
        <f t="shared" si="86"/>
        <v>8.3</v>
      </c>
      <c r="FG48" s="147" t="str">
        <f t="shared" si="87"/>
        <v>-</v>
      </c>
      <c r="FH48" s="343">
        <f>MAX(FF48:FG48)</f>
        <v>8.3</v>
      </c>
      <c r="FI48" s="350">
        <f t="shared" si="88"/>
        <v>8.3</v>
      </c>
      <c r="FJ48" s="256">
        <v>9</v>
      </c>
      <c r="FK48" s="256"/>
      <c r="FL48" s="256">
        <f t="shared" si="89"/>
        <v>9</v>
      </c>
      <c r="FM48" s="445">
        <f t="shared" si="90"/>
        <v>9</v>
      </c>
      <c r="FN48" s="345">
        <v>7.67</v>
      </c>
      <c r="FO48" s="351">
        <v>8</v>
      </c>
      <c r="FP48" s="351"/>
      <c r="FQ48" s="357">
        <f t="shared" si="91"/>
        <v>8</v>
      </c>
      <c r="FR48" s="345">
        <f t="shared" si="92"/>
        <v>7.8</v>
      </c>
      <c r="FS48" s="147" t="str">
        <f t="shared" si="93"/>
        <v>-</v>
      </c>
      <c r="FT48" s="343">
        <f>MAX(FR48:FS48)</f>
        <v>7.8</v>
      </c>
      <c r="FU48" s="350">
        <f t="shared" si="94"/>
        <v>7.8</v>
      </c>
      <c r="FV48" s="256">
        <v>9</v>
      </c>
      <c r="FW48" s="256"/>
      <c r="FX48" s="256">
        <f t="shared" si="95"/>
        <v>9</v>
      </c>
      <c r="FY48" s="445">
        <f t="shared" si="96"/>
        <v>9</v>
      </c>
      <c r="FZ48" s="345">
        <v>9</v>
      </c>
      <c r="GA48" s="351">
        <v>9</v>
      </c>
      <c r="GB48" s="351"/>
      <c r="GC48" s="357">
        <f t="shared" si="97"/>
        <v>9</v>
      </c>
      <c r="GD48" s="345">
        <f t="shared" si="98"/>
        <v>9</v>
      </c>
      <c r="GE48" s="147" t="str">
        <f t="shared" si="99"/>
        <v>-</v>
      </c>
      <c r="GF48" s="343">
        <f>MAX(GD48:GE48)</f>
        <v>9</v>
      </c>
      <c r="GG48" s="350">
        <f t="shared" si="100"/>
        <v>9</v>
      </c>
      <c r="GH48" s="335">
        <f t="shared" si="144"/>
        <v>8.5</v>
      </c>
      <c r="GI48" s="335">
        <f t="shared" si="145"/>
        <v>8.5</v>
      </c>
      <c r="GJ48" s="337" t="str">
        <f t="shared" si="103"/>
        <v>Giỏi</v>
      </c>
      <c r="GK48" s="318">
        <v>9</v>
      </c>
      <c r="GL48" s="399">
        <v>10</v>
      </c>
      <c r="GM48" s="399"/>
      <c r="GN48" s="400">
        <f t="shared" si="104"/>
        <v>10</v>
      </c>
      <c r="GO48" s="318">
        <f t="shared" si="105"/>
        <v>9.5</v>
      </c>
      <c r="GP48" s="296" t="str">
        <f t="shared" si="106"/>
        <v>-</v>
      </c>
      <c r="GQ48" s="316">
        <f>MAX(GO48:GP48)</f>
        <v>9.5</v>
      </c>
      <c r="GR48" s="401">
        <f t="shared" si="107"/>
        <v>9.5</v>
      </c>
      <c r="GS48" s="318">
        <v>8.6</v>
      </c>
      <c r="GT48" s="399">
        <v>7</v>
      </c>
      <c r="GU48" s="399"/>
      <c r="GV48" s="400">
        <f t="shared" si="108"/>
        <v>7</v>
      </c>
      <c r="GW48" s="318">
        <f t="shared" si="109"/>
        <v>7.8</v>
      </c>
      <c r="GX48" s="296" t="str">
        <f t="shared" si="110"/>
        <v>-</v>
      </c>
      <c r="GY48" s="316">
        <f>MAX(GW48:GX48)</f>
        <v>7.8</v>
      </c>
      <c r="GZ48" s="401">
        <f t="shared" si="111"/>
        <v>7.8</v>
      </c>
      <c r="HA48" s="318">
        <v>5.5</v>
      </c>
      <c r="HB48" s="399">
        <v>5</v>
      </c>
      <c r="HC48" s="399"/>
      <c r="HD48" s="400">
        <f t="shared" si="112"/>
        <v>5</v>
      </c>
      <c r="HE48" s="318">
        <f t="shared" si="113"/>
        <v>5.3</v>
      </c>
      <c r="HF48" s="296" t="str">
        <f t="shared" si="114"/>
        <v>-</v>
      </c>
      <c r="HG48" s="316">
        <f>MAX(HE48:HF48)</f>
        <v>5.3</v>
      </c>
      <c r="HH48" s="401">
        <f t="shared" si="115"/>
        <v>5.3</v>
      </c>
      <c r="HI48" s="256">
        <v>9</v>
      </c>
      <c r="HJ48" s="256"/>
      <c r="HK48" s="256">
        <f t="shared" si="116"/>
        <v>9</v>
      </c>
      <c r="HL48" s="445">
        <f t="shared" si="117"/>
        <v>9</v>
      </c>
      <c r="HM48" s="256">
        <v>8</v>
      </c>
      <c r="HN48" s="256"/>
      <c r="HO48" s="256">
        <f t="shared" si="118"/>
        <v>8</v>
      </c>
      <c r="HP48" s="445">
        <f t="shared" si="119"/>
        <v>8</v>
      </c>
      <c r="HQ48" s="402">
        <f t="shared" si="120"/>
        <v>8.1</v>
      </c>
      <c r="HR48" s="402">
        <f t="shared" si="121"/>
        <v>8.1</v>
      </c>
      <c r="HS48" s="403" t="str">
        <f t="shared" si="122"/>
        <v>Giỏi</v>
      </c>
      <c r="HT48" s="447">
        <f t="shared" si="123"/>
        <v>8.3</v>
      </c>
      <c r="HU48" s="286" t="str">
        <f t="shared" si="124"/>
        <v>Giỏi</v>
      </c>
      <c r="HV48" s="448">
        <f t="shared" si="125"/>
        <v>7.8</v>
      </c>
      <c r="HW48" s="286" t="str">
        <f t="shared" si="126"/>
        <v>Khá</v>
      </c>
      <c r="HX48" s="612">
        <v>7</v>
      </c>
      <c r="HY48" s="612">
        <v>9.5</v>
      </c>
      <c r="HZ48" s="612">
        <v>10</v>
      </c>
      <c r="IA48" s="613">
        <f>ROUND(SUM(HX48:HZ48)/3,1)</f>
        <v>8.8</v>
      </c>
      <c r="IB48" s="648">
        <f t="shared" si="155"/>
        <v>8.3</v>
      </c>
      <c r="IC48" s="615" t="str">
        <f t="shared" si="128"/>
        <v>Giỏi</v>
      </c>
    </row>
    <row r="49" spans="1:237" s="17" customFormat="1" ht="15.75" customHeight="1">
      <c r="A49" s="564">
        <v>43</v>
      </c>
      <c r="B49" s="453">
        <v>59</v>
      </c>
      <c r="C49" s="457" t="s">
        <v>326</v>
      </c>
      <c r="D49" s="462" t="s">
        <v>379</v>
      </c>
      <c r="E49" s="463" t="s">
        <v>327</v>
      </c>
      <c r="F49" s="220" t="s">
        <v>66</v>
      </c>
      <c r="G49" s="221" t="s">
        <v>328</v>
      </c>
      <c r="H49" s="221" t="s">
        <v>285</v>
      </c>
      <c r="I49" s="263">
        <v>6</v>
      </c>
      <c r="J49" s="263"/>
      <c r="K49" s="404">
        <f>I49</f>
        <v>6</v>
      </c>
      <c r="L49" s="405">
        <v>5</v>
      </c>
      <c r="M49" s="405"/>
      <c r="N49" s="405">
        <f>L49</f>
        <v>5</v>
      </c>
      <c r="O49" s="406">
        <v>7</v>
      </c>
      <c r="P49" s="406"/>
      <c r="Q49" s="407">
        <f aca="true" t="shared" si="156" ref="Q49:Q57">O49</f>
        <v>7</v>
      </c>
      <c r="R49" s="408">
        <f aca="true" t="shared" si="157" ref="R49:R57">ROUND((I49+L49+O49)/3,1)</f>
        <v>6</v>
      </c>
      <c r="S49" s="409" t="str">
        <f>IF(ISNUMBER(#REF!),#REF!,"-")</f>
        <v>-</v>
      </c>
      <c r="T49" s="410">
        <f aca="true" t="shared" si="158" ref="T49:T57">MAX(R49:S49)</f>
        <v>6</v>
      </c>
      <c r="U49" s="411">
        <f>IF(R49&gt;=5,R49,IF(S49&gt;=5,R49&amp;"/"&amp;S49,R49&amp;"/"&amp;S49))</f>
        <v>6</v>
      </c>
      <c r="V49" s="412">
        <v>8.2</v>
      </c>
      <c r="W49" s="413">
        <v>7</v>
      </c>
      <c r="X49" s="413"/>
      <c r="Y49" s="406">
        <f aca="true" t="shared" si="159" ref="Y49:Y57">IF(Z49&gt;=5,W49,IF(AA49&gt;=5,W49&amp;"/"&amp;X49,W49&amp;"/"&amp;X49))</f>
        <v>7</v>
      </c>
      <c r="Z49" s="414">
        <f aca="true" t="shared" si="160" ref="Z49:Z57">ROUND((V49+W49)/2,1)</f>
        <v>7.6</v>
      </c>
      <c r="AA49" s="264" t="str">
        <f aca="true" t="shared" si="161" ref="AA49:AA57">IF(ISNUMBER(X49),ROUND((V49+X49)/2,1),"-")</f>
        <v>-</v>
      </c>
      <c r="AB49" s="415">
        <f aca="true" t="shared" si="162" ref="AB49:AB57">MAX(Z49:AA49)</f>
        <v>7.6</v>
      </c>
      <c r="AC49" s="406">
        <f aca="true" t="shared" si="163" ref="AC49:AC57">IF(Z49&gt;=5,Z49,IF(AA49&gt;=5,Z49&amp;"/"&amp;AA49,Z49&amp;"/"&amp;AA49))</f>
        <v>7.6</v>
      </c>
      <c r="AD49" s="416">
        <v>7.3</v>
      </c>
      <c r="AE49" s="417">
        <v>7</v>
      </c>
      <c r="AF49" s="418"/>
      <c r="AG49" s="418">
        <f>IF(AH49&gt;=5,AE49,IF(AI49&gt;=5,AE49&amp;"/"&amp;AF49,AE49&amp;"/"&amp;AF49))</f>
        <v>7</v>
      </c>
      <c r="AH49" s="419">
        <f>ROUND((AD49+AE49)/2,1)</f>
        <v>7.2</v>
      </c>
      <c r="AI49" s="265" t="str">
        <f aca="true" t="shared" si="164" ref="AI49:AI57">IF(ISNUMBER(AF49),ROUND((AD49+AF49)/2,1),"-")</f>
        <v>-</v>
      </c>
      <c r="AJ49" s="420">
        <f aca="true" t="shared" si="165" ref="AJ49:AJ57">MAX(AH49:AI49)</f>
        <v>7.2</v>
      </c>
      <c r="AK49" s="418">
        <f aca="true" t="shared" si="166" ref="AK49:AK57">IF(AH49&gt;=5,AH49,IF(AI49&gt;=5,AH49&amp;"/"&amp;AI49,AH49&amp;"/"&amp;AI49))</f>
        <v>7.2</v>
      </c>
      <c r="AL49" s="421">
        <v>6.5</v>
      </c>
      <c r="AM49" s="405">
        <v>5</v>
      </c>
      <c r="AN49" s="422"/>
      <c r="AO49" s="406">
        <f aca="true" t="shared" si="167" ref="AO49:AO57">IF(AP49&gt;=5,AM49,IF(AQ49&gt;=5,AM49&amp;"/"&amp;AN49,AM49&amp;"/"&amp;AN49))</f>
        <v>5</v>
      </c>
      <c r="AP49" s="414">
        <f aca="true" t="shared" si="168" ref="AP49:AP57">ROUND((AL49+AM49)/2,1)</f>
        <v>5.8</v>
      </c>
      <c r="AQ49" s="264" t="str">
        <f aca="true" t="shared" si="169" ref="AQ49:AQ57">IF(ISNUMBER(AN49),ROUND((AL49+AN49)/2,1),"-")</f>
        <v>-</v>
      </c>
      <c r="AR49" s="415">
        <f aca="true" t="shared" si="170" ref="AR49:AR57">MAX(AP49:AQ49)</f>
        <v>5.8</v>
      </c>
      <c r="AS49" s="406">
        <f aca="true" t="shared" si="171" ref="AS49:AS57">IF(AP49&gt;=5,AP49,IF(AQ49&gt;=5,AP49&amp;"/"&amp;AQ49,AP49&amp;"/"&amp;AQ49))</f>
        <v>5.8</v>
      </c>
      <c r="AT49" s="408">
        <v>8.5</v>
      </c>
      <c r="AU49" s="423">
        <v>6</v>
      </c>
      <c r="AV49" s="423"/>
      <c r="AW49" s="424">
        <f aca="true" t="shared" si="172" ref="AW49:AW57">IF(AX49&gt;=5,AU49,IF(AY49&gt;=5,AU49&amp;"/"&amp;AV49,AU49&amp;"/"&amp;AV49))</f>
        <v>6</v>
      </c>
      <c r="AX49" s="408">
        <f aca="true" t="shared" si="173" ref="AX49:AX57">ROUND((AT49+AU49)/2,1)</f>
        <v>7.3</v>
      </c>
      <c r="AY49" s="171" t="str">
        <f aca="true" t="shared" si="174" ref="AY49:AY57">IF(ISNUMBER(AV49),ROUND((AT49+AV49)/2,1),"-")</f>
        <v>-</v>
      </c>
      <c r="AZ49" s="425">
        <f aca="true" t="shared" si="175" ref="AZ49:AZ57">MAX(AX49:AY49)</f>
        <v>7.3</v>
      </c>
      <c r="BA49" s="426">
        <f aca="true" t="shared" si="176" ref="BA49:BA57">IF(AX49&gt;=5,AX49,IF(AY49&gt;=5,AX49&amp;"/"&amp;AY49,AX49&amp;"/"&amp;AY49))</f>
        <v>7.3</v>
      </c>
      <c r="BB49" s="414">
        <v>7.5</v>
      </c>
      <c r="BC49" s="405">
        <v>5</v>
      </c>
      <c r="BD49" s="406"/>
      <c r="BE49" s="406">
        <f>IF(BF49&gt;=5,BC49,IF(BG49&gt;=5,BC49&amp;"/"&amp;BD49,BC49&amp;"/"&amp;BD49))</f>
        <v>5</v>
      </c>
      <c r="BF49" s="414">
        <f aca="true" t="shared" si="177" ref="BF49:BF57">ROUND((BB49+BC49)/2,1)</f>
        <v>6.3</v>
      </c>
      <c r="BG49" s="264" t="str">
        <f>IF(ISNUMBER(BD49),ROUND((BB49+BD49)/2,1),"-")</f>
        <v>-</v>
      </c>
      <c r="BH49" s="415">
        <f aca="true" t="shared" si="178" ref="BH49:BH56">MAX(BF49:BG49)</f>
        <v>6.3</v>
      </c>
      <c r="BI49" s="427">
        <f>IF(BF49&gt;=5,BF49,IF(BG49&gt;=5,BF49&amp;"/"&amp;BG49,BF49&amp;"/"&amp;BG49))</f>
        <v>6.3</v>
      </c>
      <c r="BJ49" s="414">
        <v>7</v>
      </c>
      <c r="BK49" s="405">
        <v>7</v>
      </c>
      <c r="BL49" s="428"/>
      <c r="BM49" s="406">
        <f aca="true" t="shared" si="179" ref="BM49:BM57">IF(BN49&gt;=5,BK49,IF(BO49&gt;=5,BK49&amp;"/"&amp;BL49,BK49&amp;"/"&amp;BL49))</f>
        <v>7</v>
      </c>
      <c r="BN49" s="414">
        <f aca="true" t="shared" si="180" ref="BN49:BN57">ROUND((BJ49+BK49)/2,1)</f>
        <v>7</v>
      </c>
      <c r="BO49" s="264" t="str">
        <f aca="true" t="shared" si="181" ref="BO49:BO57">IF(ISNUMBER(BL49),ROUND((BJ49+BL49)/2,1),"-")</f>
        <v>-</v>
      </c>
      <c r="BP49" s="415">
        <f aca="true" t="shared" si="182" ref="BP49:BP57">MAX(BN49:BO49)</f>
        <v>7</v>
      </c>
      <c r="BQ49" s="429">
        <f aca="true" t="shared" si="183" ref="BQ49:BQ57">IF(BN49&gt;=5,BN49,IF(BO49&gt;=5,BN49&amp;"/"&amp;BO49,BN49&amp;"/"&amp;BO49))</f>
        <v>7</v>
      </c>
      <c r="BR49" s="468">
        <f aca="true" t="shared" si="184" ref="BR49:BR57">ROUND((R49*$T$4+Z49*$AB$4+AH49*$AJ$4+AP49*$AR$4+AX49*$AZ$4+BF49*$BH$4+BN49*$BP$4)/$BS$4,1)</f>
        <v>7</v>
      </c>
      <c r="BS49" s="469">
        <f aca="true" t="shared" si="185" ref="BS49:BS57">ROUND((T49*$T$4+AB49*$AB$4+AJ49*$AJ$4+AR49*$AR$4+AZ49*$AZ$4+BH49*$BH$4+BP49*$BP$4)/$BS$4,1)</f>
        <v>7</v>
      </c>
      <c r="BT49" s="437" t="str">
        <f aca="true" t="shared" si="186" ref="BT49:BT57">IF(BS49&lt;4,"Kém",IF(BS49&lt;5,"Yếu",IF(BS49&lt;6,"TB",IF(BS49&lt;7,"TBK",IF(BS49&lt;8,"Khá",IF(BS49&lt;9,"Giỏi","XS"))))))</f>
        <v>Khá</v>
      </c>
      <c r="BU49" s="408">
        <v>6.6</v>
      </c>
      <c r="BV49" s="430">
        <v>7</v>
      </c>
      <c r="BW49" s="271"/>
      <c r="BX49" s="424">
        <f aca="true" t="shared" si="187" ref="BX49:BX57">IF(BY49&gt;=5,BV49,IF(BZ49&gt;=5,BV49&amp;"/"&amp;BW49,BV49&amp;"/"&amp;BW49))</f>
        <v>7</v>
      </c>
      <c r="BY49" s="408">
        <f aca="true" t="shared" si="188" ref="BY49:BY57">ROUND((BU49+BV49)/2,1)</f>
        <v>6.8</v>
      </c>
      <c r="BZ49" s="171" t="str">
        <f aca="true" t="shared" si="189" ref="BZ49:BZ57">IF(ISNUMBER(BW49),ROUND((BU49+BW49)/2,1),"-")</f>
        <v>-</v>
      </c>
      <c r="CA49" s="425">
        <f aca="true" t="shared" si="190" ref="CA49:CA57">MAX(BY49:BZ49)</f>
        <v>6.8</v>
      </c>
      <c r="CB49" s="431">
        <f aca="true" t="shared" si="191" ref="CB49:CB57">IF(BY49&gt;=5,BY49,IF(BZ49&gt;=5,BY49&amp;"/"&amp;BZ49,BY49&amp;"/"&amp;BZ49))</f>
        <v>6.8</v>
      </c>
      <c r="CC49" s="428">
        <v>8</v>
      </c>
      <c r="CD49" s="413">
        <v>7</v>
      </c>
      <c r="CE49" s="413"/>
      <c r="CF49" s="406">
        <f aca="true" t="shared" si="192" ref="CF49:CF57">IF(CG49&gt;=5,CD49,IF(CH49&gt;=5,CD49&amp;"/"&amp;CE49,CD49&amp;"/"&amp;CE49))</f>
        <v>7</v>
      </c>
      <c r="CG49" s="414">
        <f aca="true" t="shared" si="193" ref="CG49:CG57">ROUND((CC49+CD49)/2,1)</f>
        <v>7.5</v>
      </c>
      <c r="CH49" s="264" t="str">
        <f aca="true" t="shared" si="194" ref="CH49:CH57">IF(ISNUMBER(CE49),ROUND((CC49+CE49)/2,1),"-")</f>
        <v>-</v>
      </c>
      <c r="CI49" s="415">
        <f aca="true" t="shared" si="195" ref="CI49:CI57">MAX(CG49:CH49)</f>
        <v>7.5</v>
      </c>
      <c r="CJ49" s="427">
        <f aca="true" t="shared" si="196" ref="CJ49:CJ57">IF(CG49&gt;=5,CG49,IF(CH49&gt;=5,CG49&amp;"/"&amp;CH49,CG49&amp;"/"&amp;CH49))</f>
        <v>7.5</v>
      </c>
      <c r="CK49" s="408">
        <v>7.3</v>
      </c>
      <c r="CL49" s="423">
        <v>7</v>
      </c>
      <c r="CM49" s="423"/>
      <c r="CN49" s="424">
        <f aca="true" t="shared" si="197" ref="CN49:CN57">IF(CO49&gt;=5,CL49,IF(CP49&gt;=5,CL49&amp;"/"&amp;CM49,CL49&amp;"/"&amp;CM49))</f>
        <v>7</v>
      </c>
      <c r="CO49" s="408">
        <f aca="true" t="shared" si="198" ref="CO49:CO57">ROUND((CK49+CL49)/2,1)</f>
        <v>7.2</v>
      </c>
      <c r="CP49" s="171" t="str">
        <f aca="true" t="shared" si="199" ref="CP49:CP57">IF(ISNUMBER(CM49),ROUND((CK49+CM49)/2,1),"-")</f>
        <v>-</v>
      </c>
      <c r="CQ49" s="425">
        <f aca="true" t="shared" si="200" ref="CQ49:CQ57">MAX(CO49:CP49)</f>
        <v>7.2</v>
      </c>
      <c r="CR49" s="432">
        <f aca="true" t="shared" si="201" ref="CR49:CR57">IF(CO49&gt;=5,CO49,IF(CP49&gt;=5,CO49&amp;"/"&amp;CP49,CO49&amp;"/"&amp;CP49))</f>
        <v>7.2</v>
      </c>
      <c r="CS49" s="408">
        <v>6.8</v>
      </c>
      <c r="CT49" s="423">
        <v>7</v>
      </c>
      <c r="CU49" s="423"/>
      <c r="CV49" s="424">
        <f aca="true" t="shared" si="202" ref="CV49:CV57">IF(CW49&gt;=5,CT49,IF(CX49&gt;=5,CT49&amp;"/"&amp;CU49,CT49&amp;"/"&amp;CU49))</f>
        <v>7</v>
      </c>
      <c r="CW49" s="408">
        <f aca="true" t="shared" si="203" ref="CW49:CW57">ROUND((CS49+CT49)/2,1)</f>
        <v>6.9</v>
      </c>
      <c r="CX49" s="171" t="str">
        <f aca="true" t="shared" si="204" ref="CX49:CX57">IF(ISNUMBER(CU49),ROUND((CS49+CU49)/2,1),"-")</f>
        <v>-</v>
      </c>
      <c r="CY49" s="425">
        <f aca="true" t="shared" si="205" ref="CY49:CY57">MAX(CW49:CX49)</f>
        <v>6.9</v>
      </c>
      <c r="CZ49" s="432">
        <f aca="true" t="shared" si="206" ref="CZ49:CZ57">IF(CW49&gt;=5,CW49,IF(CX49&gt;=5,CW49&amp;"/"&amp;CX49,CW49&amp;"/"&amp;CX49))</f>
        <v>6.9</v>
      </c>
      <c r="DA49" s="408">
        <v>8.6</v>
      </c>
      <c r="DB49" s="423">
        <v>7</v>
      </c>
      <c r="DC49" s="433"/>
      <c r="DD49" s="424">
        <f aca="true" t="shared" si="207" ref="DD49:DD57">IF(DE49&gt;=5,DB49,IF(DF49&gt;=5,DB49&amp;"/"&amp;DC49,DB49&amp;"/"&amp;DC49))</f>
        <v>7</v>
      </c>
      <c r="DE49" s="408">
        <f aca="true" t="shared" si="208" ref="DE49:DE57">ROUND((DA49+DB49)/2,1)</f>
        <v>7.8</v>
      </c>
      <c r="DF49" s="171" t="str">
        <f aca="true" t="shared" si="209" ref="DF49:DF57">IF(ISNUMBER(DC49),ROUND((DA49+DC49)/2,1),"-")</f>
        <v>-</v>
      </c>
      <c r="DG49" s="425">
        <f aca="true" t="shared" si="210" ref="DG49:DG56">MAX(DE49:DF49)</f>
        <v>7.8</v>
      </c>
      <c r="DH49" s="432">
        <f aca="true" t="shared" si="211" ref="DH49:DH56">IF(DE49&gt;=5,DE49,IF(DF49&gt;=5,DE49&amp;"/"&amp;DF49,DE49&amp;"/"&amp;DF49))</f>
        <v>7.8</v>
      </c>
      <c r="DI49" s="408">
        <v>7.5</v>
      </c>
      <c r="DJ49" s="423">
        <v>6</v>
      </c>
      <c r="DK49" s="434"/>
      <c r="DL49" s="424">
        <f aca="true" t="shared" si="212" ref="DL49:DL57">IF(DM49&gt;=5,DJ49,IF(DN49&gt;=5,DJ49&amp;"/"&amp;DK49,DJ49&amp;"/"&amp;DK49))</f>
        <v>6</v>
      </c>
      <c r="DM49" s="408">
        <f aca="true" t="shared" si="213" ref="DM49:DM57">ROUND((DI49+DJ49)/2,1)</f>
        <v>6.8</v>
      </c>
      <c r="DN49" s="171" t="str">
        <f aca="true" t="shared" si="214" ref="DN49:DN57">IF(ISNUMBER(DK49),ROUND((DI49+DK49)/2,1),"-")</f>
        <v>-</v>
      </c>
      <c r="DO49" s="425">
        <f>MAX(DM49:DN49)</f>
        <v>6.8</v>
      </c>
      <c r="DP49" s="432">
        <f>IF(DM49&gt;=5,DM49,IF(DN49&gt;=5,DM49&amp;"/"&amp;DN49,DM49&amp;"/"&amp;DN49))</f>
        <v>6.8</v>
      </c>
      <c r="DQ49" s="408">
        <v>8</v>
      </c>
      <c r="DR49" s="423">
        <v>6</v>
      </c>
      <c r="DS49" s="423"/>
      <c r="DT49" s="424">
        <f aca="true" t="shared" si="215" ref="DT49:DT57">IF(DU49&gt;=5,DR49,IF(DV49&gt;=5,DR49&amp;"/"&amp;DS49,DR49&amp;"/"&amp;DS49))</f>
        <v>6</v>
      </c>
      <c r="DU49" s="408">
        <f aca="true" t="shared" si="216" ref="DU49:DU57">ROUND((DQ49+DR49)/2,1)</f>
        <v>7</v>
      </c>
      <c r="DV49" s="171" t="str">
        <f aca="true" t="shared" si="217" ref="DV49:DV57">IF(ISNUMBER(DS49),ROUND((DQ49+DS49)/2,1),"-")</f>
        <v>-</v>
      </c>
      <c r="DW49" s="425">
        <f aca="true" t="shared" si="218" ref="DW49:DW57">MAX(DU49:DV49)</f>
        <v>7</v>
      </c>
      <c r="DX49" s="432">
        <f aca="true" t="shared" si="219" ref="DX49:DX57">IF(DU49&gt;=5,DU49,IF(DV49&gt;=5,DU49&amp;"/"&amp;DV49,DU49&amp;"/"&amp;DV49))</f>
        <v>7</v>
      </c>
      <c r="DY49" s="408">
        <v>5.3</v>
      </c>
      <c r="DZ49" s="423">
        <v>6</v>
      </c>
      <c r="EA49" s="423"/>
      <c r="EB49" s="424">
        <f aca="true" t="shared" si="220" ref="EB49:EB57">IF(EC49&gt;=5,DZ49,IF(ED49&gt;=5,DZ49&amp;"/"&amp;EA49,DZ49&amp;"/"&amp;EA49))</f>
        <v>6</v>
      </c>
      <c r="EC49" s="408">
        <f aca="true" t="shared" si="221" ref="EC49:EC57">ROUND((DY49+DZ49)/2,1)</f>
        <v>5.7</v>
      </c>
      <c r="ED49" s="171" t="str">
        <f aca="true" t="shared" si="222" ref="ED49:ED57">IF(ISNUMBER(EA49),ROUND((DY49+EA49)/2,1),"-")</f>
        <v>-</v>
      </c>
      <c r="EE49" s="425">
        <f>MAX(EC49:ED49)</f>
        <v>5.7</v>
      </c>
      <c r="EF49" s="426">
        <f>IF(EC49&gt;=5,EC49,IF(ED49&gt;=5,EC49&amp;"/"&amp;ED49,EC49&amp;"/"&amp;ED49))</f>
        <v>5.7</v>
      </c>
      <c r="EG49" s="435">
        <f>ROUND((BY49*$CA$4+CO49*$CQ$4+CW49*$CY$4+DE49*$DG$4+DM49*$DO$4+DU49*$DW$4+EC49*$EE$4+AX49*$AZ$4)/$EH$4,1)</f>
        <v>6.9</v>
      </c>
      <c r="EH49" s="436">
        <f>ROUND((CA49*$CA$4+CQ49*$CQ$4+CY49*$CY$4+DG49*$DG$4+DO49*$DO$4+DW49*$DW$4+EE49*$EE$4+AZ49*$AZ$4)/$EH$4,1)</f>
        <v>6.9</v>
      </c>
      <c r="EI49" s="437" t="str">
        <f aca="true" t="shared" si="223" ref="EI49:EI57">IF(EH49&lt;4,"Kém",IF(EH49&lt;5,"Yếu",IF(EH49&lt;6,"TB",IF(EH49&lt;7,"TBK",IF(EH49&lt;8,"Khá",IF(EH49&lt;9,"Giỏi","XS"))))))</f>
        <v>TBK</v>
      </c>
      <c r="EJ49" s="438">
        <v>6.9</v>
      </c>
      <c r="EK49" s="437" t="str">
        <f aca="true" t="shared" si="224" ref="EK49:EK57">IF(EJ49&lt;4,"Kém",IF(EJ49&lt;5,"Yếu",IF(EJ49&lt;6,"TB",IF(EJ49&lt;7,"TBK",IF(EJ49&lt;8,"Khá",IF(EJ49&lt;9,"Giỏi","XS"))))))</f>
        <v>TBK</v>
      </c>
      <c r="EL49" s="439">
        <v>7</v>
      </c>
      <c r="EM49" s="423">
        <v>4</v>
      </c>
      <c r="EN49" s="423"/>
      <c r="EO49" s="440">
        <f aca="true" t="shared" si="225" ref="EO49:EO57">IF(EP49&gt;=5,EM49,IF(EQ49&gt;=5,EM49&amp;"/"&amp;EN49,EM49&amp;"/"&amp;EN49))</f>
        <v>4</v>
      </c>
      <c r="EP49" s="439">
        <f aca="true" t="shared" si="226" ref="EP49:EP57">ROUND((EL49+EM49)/2,1)</f>
        <v>5.5</v>
      </c>
      <c r="EQ49" s="166" t="str">
        <f aca="true" t="shared" si="227" ref="EQ49:EQ57">IF(ISNUMBER(EN49),ROUND((EL49+EN49)/2,1),"-")</f>
        <v>-</v>
      </c>
      <c r="ER49" s="425">
        <f>MAX(EP49:EQ49)</f>
        <v>5.5</v>
      </c>
      <c r="ES49" s="426">
        <f>IF(EP49&gt;=5,EP49,IF(EQ49&gt;=5,EP49&amp;"/"&amp;EQ49,EP49&amp;"/"&amp;EQ49))</f>
        <v>5.5</v>
      </c>
      <c r="ET49" s="439">
        <v>6</v>
      </c>
      <c r="EU49" s="423">
        <v>5</v>
      </c>
      <c r="EV49" s="423"/>
      <c r="EW49" s="440">
        <f aca="true" t="shared" si="228" ref="EW49:EW57">IF(EX49&gt;=5,EU49,IF(EY49&gt;=5,EU49&amp;"/"&amp;EV49,EU49&amp;"/"&amp;EV49))</f>
        <v>5</v>
      </c>
      <c r="EX49" s="439">
        <f aca="true" t="shared" si="229" ref="EX49:EX57">ROUND((ET49+EU49)/2,1)</f>
        <v>5.5</v>
      </c>
      <c r="EY49" s="166" t="str">
        <f aca="true" t="shared" si="230" ref="EY49:EY57">IF(ISNUMBER(EV49),ROUND((ET49+EV49)/2,1),"-")</f>
        <v>-</v>
      </c>
      <c r="EZ49" s="425">
        <f>MAX(EX49:EY49)</f>
        <v>5.5</v>
      </c>
      <c r="FA49" s="426">
        <f aca="true" t="shared" si="231" ref="FA49:FA57">IF(EX49&gt;=5,EX49,IF(EY49&gt;=5,EX49&amp;"/"&amp;EY49,EX49&amp;"/"&amp;EY49))</f>
        <v>5.5</v>
      </c>
      <c r="FB49" s="439">
        <v>7</v>
      </c>
      <c r="FC49" s="423">
        <v>6</v>
      </c>
      <c r="FD49" s="423"/>
      <c r="FE49" s="440">
        <f aca="true" t="shared" si="232" ref="FE49:FE57">IF(FF49&gt;=5,FC49,IF(FG49&gt;=5,FC49&amp;"/"&amp;FD49,FC49&amp;"/"&amp;FD49))</f>
        <v>6</v>
      </c>
      <c r="FF49" s="439">
        <f aca="true" t="shared" si="233" ref="FF49:FF57">ROUND((FB49+FC49)/2,1)</f>
        <v>6.5</v>
      </c>
      <c r="FG49" s="166" t="str">
        <f aca="true" t="shared" si="234" ref="FG49:FG57">IF(ISNUMBER(FD49),ROUND((FB49+FD49)/2,1),"-")</f>
        <v>-</v>
      </c>
      <c r="FH49" s="425">
        <f>MAX(FF49:FG49)</f>
        <v>6.5</v>
      </c>
      <c r="FI49" s="426">
        <f aca="true" t="shared" si="235" ref="FI49:FI57">IF(FF49&gt;=5,FF49,IF(FG49&gt;=5,FF49&amp;"/"&amp;FG49,FF49&amp;"/"&amp;FG49))</f>
        <v>6.5</v>
      </c>
      <c r="FJ49" s="266">
        <v>6</v>
      </c>
      <c r="FK49" s="266"/>
      <c r="FL49" s="266">
        <f>MAX(FJ49:FK49)</f>
        <v>6</v>
      </c>
      <c r="FM49" s="449">
        <f aca="true" t="shared" si="236" ref="FM49:FM57">IF(FJ49&gt;=5,FJ49,IF(FK49&gt;=5,FJ49&amp;"/"&amp;FK49,FJ49&amp;"/"&amp;FK49))</f>
        <v>6</v>
      </c>
      <c r="FN49" s="439">
        <v>7.33</v>
      </c>
      <c r="FO49" s="423">
        <v>4</v>
      </c>
      <c r="FP49" s="423"/>
      <c r="FQ49" s="440">
        <f aca="true" t="shared" si="237" ref="FQ49:FQ57">IF(FR49&gt;=5,FO49,IF(FS49&gt;=5,FO49&amp;"/"&amp;FP49,FO49&amp;"/"&amp;FP49))</f>
        <v>4</v>
      </c>
      <c r="FR49" s="439">
        <f aca="true" t="shared" si="238" ref="FR49:FR57">ROUND((FN49+FO49)/2,1)</f>
        <v>5.7</v>
      </c>
      <c r="FS49" s="166" t="str">
        <f aca="true" t="shared" si="239" ref="FS49:FS57">IF(ISNUMBER(FP49),ROUND((FN49+FP49)/2,1),"-")</f>
        <v>-</v>
      </c>
      <c r="FT49" s="425">
        <f>MAX(FR49:FS49)</f>
        <v>5.7</v>
      </c>
      <c r="FU49" s="426">
        <f>IF(FR49&gt;=5,FR49,IF(FS49&gt;=5,FR49&amp;"/"&amp;FS49,FR49&amp;"/"&amp;FS49))</f>
        <v>5.7</v>
      </c>
      <c r="FV49" s="266">
        <v>8</v>
      </c>
      <c r="FW49" s="266"/>
      <c r="FX49" s="266">
        <f>MAX(FV49:FW49)</f>
        <v>8</v>
      </c>
      <c r="FY49" s="449">
        <f aca="true" t="shared" si="240" ref="FY49:FY57">IF(FV49&gt;=5,FV49,IF(FW49&gt;=5,FV49&amp;"/"&amp;FW49,FV49&amp;"/"&amp;FW49))</f>
        <v>8</v>
      </c>
      <c r="FZ49" s="439">
        <v>7</v>
      </c>
      <c r="GA49" s="423">
        <v>7</v>
      </c>
      <c r="GB49" s="423"/>
      <c r="GC49" s="440">
        <f aca="true" t="shared" si="241" ref="GC49:GC57">IF(GD49&gt;=5,GA49,IF(GE49&gt;=5,GA49&amp;"/"&amp;GB49,GA49&amp;"/"&amp;GB49))</f>
        <v>7</v>
      </c>
      <c r="GD49" s="439">
        <f aca="true" t="shared" si="242" ref="GD49:GD57">ROUND((FZ49+GA49)/2,1)</f>
        <v>7</v>
      </c>
      <c r="GE49" s="166" t="str">
        <f aca="true" t="shared" si="243" ref="GE49:GE57">IF(ISNUMBER(GB49),ROUND((FZ49+GB49)/2,1),"-")</f>
        <v>-</v>
      </c>
      <c r="GF49" s="425">
        <f>MAX(GD49:GE49)</f>
        <v>7</v>
      </c>
      <c r="GG49" s="426">
        <f>IF(GD49&gt;=5,GD49,IF(GE49&gt;=5,GD49&amp;"/"&amp;GE49,GD49&amp;"/"&amp;GE49))</f>
        <v>7</v>
      </c>
      <c r="GH49" s="436">
        <f aca="true" t="shared" si="244" ref="GH49:GH57">ROUND((EP49*$ER$4+EX49*$EZ$4+FF49*$FH$4+FJ49*$FL$4+FR49*$FT$4+FV49*$FX$4+GD49*$GF$4)/$GI$4,1)</f>
        <v>6.4</v>
      </c>
      <c r="GI49" s="436">
        <f aca="true" t="shared" si="245" ref="GI49:GI57">ROUND((ER49*$ER$4+EZ49*$EZ$4+FH49*$FH$4+FL49*$FL$4+FT49*$FT$4+FX49*$FX$4+GF49*$GF$4)/$GI$4,1)</f>
        <v>6.4</v>
      </c>
      <c r="GJ49" s="437" t="str">
        <f aca="true" t="shared" si="246" ref="GJ49:GJ57">IF(GI49&lt;4,"Kém",IF(GI49&lt;5,"Yếu",IF(GI49&lt;6,"TB",IF(GI49&lt;7,"TBK",IF(GI49&lt;8,"Khá",IF(GI49&lt;9,"Giỏi","XS"))))))</f>
        <v>TBK</v>
      </c>
      <c r="GK49" s="439">
        <v>5</v>
      </c>
      <c r="GL49" s="423">
        <v>7</v>
      </c>
      <c r="GM49" s="423"/>
      <c r="GN49" s="440">
        <f aca="true" t="shared" si="247" ref="GN49:GN57">IF(GO49&gt;=5,GL49,IF(GP49&gt;=5,GL49&amp;"/"&amp;GM49,GL49&amp;"/"&amp;GM49))</f>
        <v>7</v>
      </c>
      <c r="GO49" s="439">
        <f aca="true" t="shared" si="248" ref="GO49:GO57">ROUND((GK49+GL49)/2,1)</f>
        <v>6</v>
      </c>
      <c r="GP49" s="166" t="str">
        <f aca="true" t="shared" si="249" ref="GP49:GP57">IF(ISNUMBER(GM49),ROUND((GK49+GM49)/2,1),"-")</f>
        <v>-</v>
      </c>
      <c r="GQ49" s="425">
        <f>MAX(GO49:GP49)</f>
        <v>6</v>
      </c>
      <c r="GR49" s="426">
        <f aca="true" t="shared" si="250" ref="GR49:GR57">IF(GO49&gt;=5,GO49,IF(GP49&gt;=5,GO49&amp;"/"&amp;GP49,GO49&amp;"/"&amp;GP49))</f>
        <v>6</v>
      </c>
      <c r="GS49" s="439">
        <v>5.3</v>
      </c>
      <c r="GT49" s="423">
        <v>6</v>
      </c>
      <c r="GU49" s="423"/>
      <c r="GV49" s="440">
        <f aca="true" t="shared" si="251" ref="GV49:GV57">IF(GW49&gt;=5,GT49,IF(GX49&gt;=5,GT49&amp;"/"&amp;GU49,GT49&amp;"/"&amp;GU49))</f>
        <v>6</v>
      </c>
      <c r="GW49" s="439">
        <f aca="true" t="shared" si="252" ref="GW49:GW57">ROUND((GS49+GT49)/2,1)</f>
        <v>5.7</v>
      </c>
      <c r="GX49" s="166" t="str">
        <f aca="true" t="shared" si="253" ref="GX49:GX57">IF(ISNUMBER(GU49),ROUND((GS49+GU49)/2,1),"-")</f>
        <v>-</v>
      </c>
      <c r="GY49" s="425">
        <f>MAX(GW49:GX49)</f>
        <v>5.7</v>
      </c>
      <c r="GZ49" s="426">
        <f aca="true" t="shared" si="254" ref="GZ49:GZ57">IF(GW49&gt;=5,GW49,IF(GX49&gt;=5,GW49&amp;"/"&amp;GX49,GW49&amp;"/"&amp;GX49))</f>
        <v>5.7</v>
      </c>
      <c r="HA49" s="439">
        <v>5</v>
      </c>
      <c r="HB49" s="423">
        <v>4</v>
      </c>
      <c r="HC49" s="423">
        <v>6</v>
      </c>
      <c r="HD49" s="440" t="str">
        <f aca="true" t="shared" si="255" ref="HD49:HD57">IF(HE49&gt;=5,HB49,IF(HF49&gt;=5,HB49&amp;"/"&amp;HC49,HB49&amp;"/"&amp;HC49))</f>
        <v>4/6</v>
      </c>
      <c r="HE49" s="439">
        <f aca="true" t="shared" si="256" ref="HE49:HE57">ROUND((HA49+HB49)/2,1)</f>
        <v>4.5</v>
      </c>
      <c r="HF49" s="166">
        <f aca="true" t="shared" si="257" ref="HF49:HF57">IF(ISNUMBER(HC49),ROUND((HA49+HC49)/2,1),"-")</f>
        <v>5.5</v>
      </c>
      <c r="HG49" s="425">
        <f>MAX(HE49:HF49)</f>
        <v>5.5</v>
      </c>
      <c r="HH49" s="426" t="str">
        <f aca="true" t="shared" si="258" ref="HH49:HH57">IF(HE49&gt;=5,HE49,IF(HF49&gt;=5,HE49&amp;"/"&amp;HF49,HE49&amp;"/"&amp;HF49))</f>
        <v>4.5/5.5</v>
      </c>
      <c r="HI49" s="266">
        <v>7</v>
      </c>
      <c r="HJ49" s="266"/>
      <c r="HK49" s="266">
        <f>MAX(HI49:HJ49)</f>
        <v>7</v>
      </c>
      <c r="HL49" s="449">
        <f aca="true" t="shared" si="259" ref="HL49:HL57">IF(HI49&gt;=5,HI49,IF(HJ49&gt;=5,HI49&amp;"/"&amp;HJ49,HI49&amp;"/"&amp;HJ49))</f>
        <v>7</v>
      </c>
      <c r="HM49" s="266">
        <v>9</v>
      </c>
      <c r="HN49" s="266"/>
      <c r="HO49" s="266">
        <f>MAX(HM49:HN49)</f>
        <v>9</v>
      </c>
      <c r="HP49" s="449">
        <f aca="true" t="shared" si="260" ref="HP49:HP57">IF(HM49&gt;=5,HM49,IF(HN49&gt;=5,HM49&amp;"/"&amp;HN49,HM49&amp;"/"&amp;HN49))</f>
        <v>9</v>
      </c>
      <c r="HQ49" s="441">
        <f aca="true" t="shared" si="261" ref="HQ49:HQ57">ROUND((GO49*$GQ$4+GW49*$GY$4+HE49*$HG$4+HI49*$HK$4+HM49*$HO$4)/$HR$4,1)</f>
        <v>7.1</v>
      </c>
      <c r="HR49" s="441">
        <f aca="true" t="shared" si="262" ref="HR49:HR57">ROUND((GQ49*$GQ$4+GY49*$GY$4+HG49*$HG$4+HK49*$HK$4+HO49*$HO$4)/$HR$4,1)</f>
        <v>7.2</v>
      </c>
      <c r="HS49" s="437" t="str">
        <f aca="true" t="shared" si="263" ref="HS49:HS57">IF(HR49&lt;4,"Kém",IF(HR49&lt;5,"Yếu",IF(HR49&lt;6,"TB",IF(HR49&lt;7,"TBK",IF(HR49&lt;8,"Khá",IF(HR49&lt;9,"Giỏi","XS"))))))</f>
        <v>Khá</v>
      </c>
      <c r="HT49" s="450">
        <f aca="true" t="shared" si="264" ref="HT49:HT57">ROUND((HR49*$HR$4+GI49*$GI$4)/$HT$4,1)</f>
        <v>6.8</v>
      </c>
      <c r="HU49" s="290" t="str">
        <f aca="true" t="shared" si="265" ref="HU49:HU57">IF(HT49&lt;4,"Kém",IF(HT49&lt;5,"Yếu",IF(HT49&lt;6,"TB",IF(HT49&lt;7,"TBK",IF(HT49&lt;8,"Khá",IF(HT49&lt;9,"Giỏi","XS"))))))</f>
        <v>TBK</v>
      </c>
      <c r="HV49" s="451">
        <f aca="true" t="shared" si="266" ref="HV49:HV57">ROUND((HT49*$HT$4+EJ49*$EJ$4)/$HV$4,1)</f>
        <v>6.9</v>
      </c>
      <c r="HW49" s="290" t="str">
        <f aca="true" t="shared" si="267" ref="HW49:HW57">IF(HV49&lt;4,"Kém",IF(HV49&lt;5,"Yếu",IF(HV49&lt;6,"TB",IF(HV49&lt;7,"TBK",IF(HV49&lt;8,"Khá",IF(HV49&lt;9,"Giỏi","XS"))))))</f>
        <v>TBK</v>
      </c>
      <c r="HX49" s="616">
        <v>7.5</v>
      </c>
      <c r="HY49" s="616">
        <v>6</v>
      </c>
      <c r="HZ49" s="616">
        <v>6</v>
      </c>
      <c r="IA49" s="617">
        <f>ROUND(SUM(HX49:HZ49)/3,1)</f>
        <v>6.5</v>
      </c>
      <c r="IB49" s="647">
        <f t="shared" si="155"/>
        <v>6.7</v>
      </c>
      <c r="IC49" s="618" t="str">
        <f>IF(IB49&lt;4,"Kém",IF(IB49&lt;5,"Yếu",IF(IB49&lt;6,"TB",IF(IB49&lt;7,"TBK",IF(IB49&lt;8,"Khá",IF(IB49&lt;9,"Giỏi","XS"))))))</f>
        <v>TBK</v>
      </c>
    </row>
    <row r="50" spans="1:237" s="17" customFormat="1" ht="15.75" customHeight="1">
      <c r="A50" s="563">
        <v>1</v>
      </c>
      <c r="B50" s="501">
        <v>1</v>
      </c>
      <c r="C50" s="502" t="s">
        <v>65</v>
      </c>
      <c r="D50" s="503" t="s">
        <v>343</v>
      </c>
      <c r="E50" s="504" t="s">
        <v>344</v>
      </c>
      <c r="F50" s="505" t="s">
        <v>66</v>
      </c>
      <c r="G50" s="506" t="s">
        <v>67</v>
      </c>
      <c r="H50" s="506" t="s">
        <v>68</v>
      </c>
      <c r="I50" s="136">
        <v>4</v>
      </c>
      <c r="J50" s="136">
        <v>5</v>
      </c>
      <c r="K50" s="507" t="s">
        <v>226</v>
      </c>
      <c r="L50" s="508">
        <v>5</v>
      </c>
      <c r="M50" s="508"/>
      <c r="N50" s="509">
        <f>L50</f>
        <v>5</v>
      </c>
      <c r="O50" s="508">
        <v>7</v>
      </c>
      <c r="P50" s="508"/>
      <c r="Q50" s="508">
        <f t="shared" si="156"/>
        <v>7</v>
      </c>
      <c r="R50" s="510">
        <f t="shared" si="157"/>
        <v>5.3</v>
      </c>
      <c r="S50" s="511">
        <v>5.7</v>
      </c>
      <c r="T50" s="512">
        <f t="shared" si="158"/>
        <v>5.7</v>
      </c>
      <c r="U50" s="513" t="s">
        <v>233</v>
      </c>
      <c r="V50" s="514">
        <v>7.4</v>
      </c>
      <c r="W50" s="515">
        <v>5</v>
      </c>
      <c r="X50" s="515"/>
      <c r="Y50" s="508">
        <f t="shared" si="159"/>
        <v>5</v>
      </c>
      <c r="Z50" s="516">
        <f t="shared" si="160"/>
        <v>6.2</v>
      </c>
      <c r="AA50" s="517" t="str">
        <f t="shared" si="161"/>
        <v>-</v>
      </c>
      <c r="AB50" s="518">
        <f t="shared" si="162"/>
        <v>6.2</v>
      </c>
      <c r="AC50" s="317">
        <f t="shared" si="163"/>
        <v>6.2</v>
      </c>
      <c r="AD50" s="516">
        <v>5</v>
      </c>
      <c r="AE50" s="519">
        <v>6</v>
      </c>
      <c r="AF50" s="520"/>
      <c r="AG50" s="521">
        <f>IF(AH50&gt;=5,AE50,IF(AI50&gt;=5,AE50&amp;"/"&amp;AF50,AE50&amp;"/"&amp;AF50))</f>
        <v>6</v>
      </c>
      <c r="AH50" s="516">
        <f>ROUND((AD50+AE50)/2,1)</f>
        <v>5.5</v>
      </c>
      <c r="AI50" s="517" t="str">
        <f t="shared" si="164"/>
        <v>-</v>
      </c>
      <c r="AJ50" s="522">
        <f t="shared" si="165"/>
        <v>5.5</v>
      </c>
      <c r="AK50" s="319">
        <f t="shared" si="166"/>
        <v>5.5</v>
      </c>
      <c r="AL50" s="523">
        <v>7</v>
      </c>
      <c r="AM50" s="519">
        <v>7</v>
      </c>
      <c r="AN50" s="520"/>
      <c r="AO50" s="521">
        <f t="shared" si="167"/>
        <v>7</v>
      </c>
      <c r="AP50" s="516">
        <f t="shared" si="168"/>
        <v>7</v>
      </c>
      <c r="AQ50" s="517" t="str">
        <f t="shared" si="169"/>
        <v>-</v>
      </c>
      <c r="AR50" s="518">
        <f t="shared" si="170"/>
        <v>7</v>
      </c>
      <c r="AS50" s="317">
        <f t="shared" si="171"/>
        <v>7</v>
      </c>
      <c r="AT50" s="516">
        <v>7</v>
      </c>
      <c r="AU50" s="519">
        <v>6</v>
      </c>
      <c r="AV50" s="520"/>
      <c r="AW50" s="521">
        <f t="shared" si="172"/>
        <v>6</v>
      </c>
      <c r="AX50" s="516">
        <f t="shared" si="173"/>
        <v>6.5</v>
      </c>
      <c r="AY50" s="517" t="str">
        <f t="shared" si="174"/>
        <v>-</v>
      </c>
      <c r="AZ50" s="518">
        <f t="shared" si="175"/>
        <v>6.5</v>
      </c>
      <c r="BA50" s="317">
        <f t="shared" si="176"/>
        <v>6.5</v>
      </c>
      <c r="BB50" s="516">
        <v>6.5</v>
      </c>
      <c r="BC50" s="519">
        <v>6</v>
      </c>
      <c r="BD50" s="520"/>
      <c r="BE50" s="521">
        <f>IF(BF50&gt;=5,BC50,IF(BG50&gt;=5,BC50&amp;"/"&amp;BD50,BC50&amp;"/"&amp;BD50))</f>
        <v>6</v>
      </c>
      <c r="BF50" s="516">
        <f t="shared" si="177"/>
        <v>6.3</v>
      </c>
      <c r="BG50" s="517" t="str">
        <f>IF(ISNUMBER(BD50),ROUND((BB50+BD50)/2,1),"-")</f>
        <v>-</v>
      </c>
      <c r="BH50" s="518">
        <f t="shared" si="178"/>
        <v>6.3</v>
      </c>
      <c r="BI50" s="317">
        <f>IF(BF50&gt;=5,BF50,IF(BG50&gt;=5,BF50&amp;"/"&amp;BG50,BF50&amp;"/"&amp;BG50))</f>
        <v>6.3</v>
      </c>
      <c r="BJ50" s="516">
        <v>6</v>
      </c>
      <c r="BK50" s="519">
        <v>3</v>
      </c>
      <c r="BL50" s="520">
        <v>4</v>
      </c>
      <c r="BM50" s="521" t="str">
        <f t="shared" si="179"/>
        <v>3/4</v>
      </c>
      <c r="BN50" s="516">
        <f t="shared" si="180"/>
        <v>4.5</v>
      </c>
      <c r="BO50" s="517">
        <f t="shared" si="181"/>
        <v>5</v>
      </c>
      <c r="BP50" s="518">
        <f t="shared" si="182"/>
        <v>5</v>
      </c>
      <c r="BQ50" s="317" t="str">
        <f t="shared" si="183"/>
        <v>4.5/5</v>
      </c>
      <c r="BR50" s="524">
        <f t="shared" si="184"/>
        <v>5.9</v>
      </c>
      <c r="BS50" s="525">
        <f t="shared" si="185"/>
        <v>6</v>
      </c>
      <c r="BT50" s="526" t="str">
        <f t="shared" si="186"/>
        <v>TBK</v>
      </c>
      <c r="BU50" s="516">
        <v>6.8</v>
      </c>
      <c r="BV50" s="519">
        <v>7</v>
      </c>
      <c r="BW50" s="520"/>
      <c r="BX50" s="508">
        <f t="shared" si="187"/>
        <v>7</v>
      </c>
      <c r="BY50" s="510">
        <f t="shared" si="188"/>
        <v>6.9</v>
      </c>
      <c r="BZ50" s="527" t="str">
        <f t="shared" si="189"/>
        <v>-</v>
      </c>
      <c r="CA50" s="528">
        <f t="shared" si="190"/>
        <v>6.9</v>
      </c>
      <c r="CB50" s="529">
        <f t="shared" si="191"/>
        <v>6.9</v>
      </c>
      <c r="CC50" s="516">
        <v>8</v>
      </c>
      <c r="CD50" s="519">
        <v>5</v>
      </c>
      <c r="CE50" s="521"/>
      <c r="CF50" s="508">
        <f t="shared" si="192"/>
        <v>5</v>
      </c>
      <c r="CG50" s="510">
        <f t="shared" si="193"/>
        <v>6.5</v>
      </c>
      <c r="CH50" s="527" t="str">
        <f t="shared" si="194"/>
        <v>-</v>
      </c>
      <c r="CI50" s="528">
        <f t="shared" si="195"/>
        <v>6.5</v>
      </c>
      <c r="CJ50" s="530">
        <f t="shared" si="196"/>
        <v>6.5</v>
      </c>
      <c r="CK50" s="516">
        <v>8</v>
      </c>
      <c r="CL50" s="519">
        <v>7</v>
      </c>
      <c r="CM50" s="520"/>
      <c r="CN50" s="508">
        <f t="shared" si="197"/>
        <v>7</v>
      </c>
      <c r="CO50" s="510">
        <f t="shared" si="198"/>
        <v>7.5</v>
      </c>
      <c r="CP50" s="527" t="str">
        <f t="shared" si="199"/>
        <v>-</v>
      </c>
      <c r="CQ50" s="528">
        <f t="shared" si="200"/>
        <v>7.5</v>
      </c>
      <c r="CR50" s="531">
        <f t="shared" si="201"/>
        <v>7.5</v>
      </c>
      <c r="CS50" s="516">
        <v>6.8</v>
      </c>
      <c r="CT50" s="532">
        <v>4</v>
      </c>
      <c r="CU50" s="520"/>
      <c r="CV50" s="508">
        <f t="shared" si="202"/>
        <v>4</v>
      </c>
      <c r="CW50" s="510">
        <f t="shared" si="203"/>
        <v>5.4</v>
      </c>
      <c r="CX50" s="527" t="str">
        <f t="shared" si="204"/>
        <v>-</v>
      </c>
      <c r="CY50" s="528">
        <f t="shared" si="205"/>
        <v>5.4</v>
      </c>
      <c r="CZ50" s="531">
        <f t="shared" si="206"/>
        <v>5.4</v>
      </c>
      <c r="DA50" s="516">
        <v>4.3</v>
      </c>
      <c r="DB50" s="519">
        <v>8</v>
      </c>
      <c r="DC50" s="520"/>
      <c r="DD50" s="508">
        <f t="shared" si="207"/>
        <v>8</v>
      </c>
      <c r="DE50" s="510">
        <f t="shared" si="208"/>
        <v>6.2</v>
      </c>
      <c r="DF50" s="527" t="str">
        <f t="shared" si="209"/>
        <v>-</v>
      </c>
      <c r="DG50" s="528">
        <f t="shared" si="210"/>
        <v>6.2</v>
      </c>
      <c r="DH50" s="531">
        <f t="shared" si="211"/>
        <v>6.2</v>
      </c>
      <c r="DI50" s="516">
        <v>6.5</v>
      </c>
      <c r="DJ50" s="519">
        <v>8</v>
      </c>
      <c r="DK50" s="520"/>
      <c r="DL50" s="508">
        <f t="shared" si="212"/>
        <v>8</v>
      </c>
      <c r="DM50" s="510">
        <f t="shared" si="213"/>
        <v>7.3</v>
      </c>
      <c r="DN50" s="527" t="str">
        <f t="shared" si="214"/>
        <v>-</v>
      </c>
      <c r="DO50" s="528">
        <f>MAX(DM50:DN50)</f>
        <v>7.3</v>
      </c>
      <c r="DP50" s="531">
        <f>IF(DM50&gt;=5,DM50,IF(DN50&gt;=5,DM50&amp;"/"&amp;DN50,DM50&amp;"/"&amp;DN50))</f>
        <v>7.3</v>
      </c>
      <c r="DQ50" s="516">
        <v>7</v>
      </c>
      <c r="DR50" s="519">
        <v>6</v>
      </c>
      <c r="DS50" s="520"/>
      <c r="DT50" s="508">
        <f t="shared" si="215"/>
        <v>6</v>
      </c>
      <c r="DU50" s="510">
        <f t="shared" si="216"/>
        <v>6.5</v>
      </c>
      <c r="DV50" s="527" t="str">
        <f t="shared" si="217"/>
        <v>-</v>
      </c>
      <c r="DW50" s="528">
        <f t="shared" si="218"/>
        <v>6.5</v>
      </c>
      <c r="DX50" s="531">
        <f t="shared" si="219"/>
        <v>6.5</v>
      </c>
      <c r="DY50" s="516">
        <v>4.7</v>
      </c>
      <c r="DZ50" s="519">
        <v>5</v>
      </c>
      <c r="EA50" s="521">
        <v>7</v>
      </c>
      <c r="EB50" s="508" t="str">
        <f t="shared" si="220"/>
        <v>5/7</v>
      </c>
      <c r="EC50" s="510">
        <f t="shared" si="221"/>
        <v>4.9</v>
      </c>
      <c r="ED50" s="527">
        <f t="shared" si="222"/>
        <v>5.9</v>
      </c>
      <c r="EE50" s="528">
        <f>MAX(EC50:ED50)</f>
        <v>5.9</v>
      </c>
      <c r="EF50" s="533" t="str">
        <f>IF(EC50&gt;=5,EC50,IF(ED50&gt;=5,EC50&amp;"/"&amp;ED50,EC50&amp;"/"&amp;ED50))</f>
        <v>4.9/5.9</v>
      </c>
      <c r="EG50" s="534">
        <f aca="true" t="shared" si="268" ref="EG50:EG56">ROUND((BY50*$CA$4+CG50*$CI$4+CO50*$CQ$4+CW50*$CY$4+DE50*$DG$4+DM50*$DO$4+DU50*$DW$4+EC50*$EE$4)/$EH$4,1)</f>
        <v>6.2</v>
      </c>
      <c r="EH50" s="534">
        <f aca="true" t="shared" si="269" ref="EH50:EH56">ROUND((CA50*$CA$4+CI50*$CI$4+CQ50*$CQ$4+CY50*$CY$4+DG50*$DG$4+DO50*$DO$4+DW50*$DW$4+EE50*$EE$4)/$EH$4,1)</f>
        <v>6.4</v>
      </c>
      <c r="EI50" s="526" t="str">
        <f t="shared" si="223"/>
        <v>TBK</v>
      </c>
      <c r="EJ50" s="535">
        <f aca="true" t="shared" si="270" ref="EJ50:EJ57">ROUND((BS50*$BS$4+EH50*$EH$4)/$EJ$4,1)</f>
        <v>6.2</v>
      </c>
      <c r="EK50" s="526" t="str">
        <f t="shared" si="224"/>
        <v>TBK</v>
      </c>
      <c r="EL50" s="522">
        <v>5</v>
      </c>
      <c r="EM50" s="536">
        <v>2</v>
      </c>
      <c r="EN50" s="537">
        <v>5</v>
      </c>
      <c r="EO50" s="538" t="str">
        <f t="shared" si="225"/>
        <v>2/5</v>
      </c>
      <c r="EP50" s="539">
        <f t="shared" si="226"/>
        <v>3.5</v>
      </c>
      <c r="EQ50" s="540">
        <f t="shared" si="227"/>
        <v>5</v>
      </c>
      <c r="ER50" s="528">
        <f>MAX(EP50:EQ50)</f>
        <v>5</v>
      </c>
      <c r="ES50" s="533" t="str">
        <f>IF(EP50&gt;=5,EP50,IF(EQ50&gt;=5,EP50&amp;"/"&amp;EQ50,EP50&amp;"/"&amp;EQ50))</f>
        <v>3.5/5</v>
      </c>
      <c r="ET50" s="522">
        <v>7</v>
      </c>
      <c r="EU50" s="536">
        <v>5</v>
      </c>
      <c r="EV50" s="537"/>
      <c r="EW50" s="538">
        <f t="shared" si="228"/>
        <v>5</v>
      </c>
      <c r="EX50" s="539">
        <f t="shared" si="229"/>
        <v>6</v>
      </c>
      <c r="EY50" s="540" t="str">
        <f t="shared" si="230"/>
        <v>-</v>
      </c>
      <c r="EZ50" s="528">
        <f>MAX(EX50:EY50)</f>
        <v>6</v>
      </c>
      <c r="FA50" s="533">
        <f t="shared" si="231"/>
        <v>6</v>
      </c>
      <c r="FB50" s="522">
        <v>6</v>
      </c>
      <c r="FC50" s="536">
        <v>3</v>
      </c>
      <c r="FD50" s="537">
        <v>6</v>
      </c>
      <c r="FE50" s="538" t="str">
        <f t="shared" si="232"/>
        <v>3/6</v>
      </c>
      <c r="FF50" s="539">
        <f t="shared" si="233"/>
        <v>4.5</v>
      </c>
      <c r="FG50" s="540">
        <f t="shared" si="234"/>
        <v>6</v>
      </c>
      <c r="FH50" s="528">
        <f>MAX(FF50:FG50)</f>
        <v>6</v>
      </c>
      <c r="FI50" s="533" t="str">
        <f t="shared" si="235"/>
        <v>4.5/6</v>
      </c>
      <c r="FJ50" s="541">
        <v>7</v>
      </c>
      <c r="FK50" s="541"/>
      <c r="FL50" s="541">
        <f>MAX(FJ50:FK50)</f>
        <v>7</v>
      </c>
      <c r="FM50" s="442">
        <f t="shared" si="236"/>
        <v>7</v>
      </c>
      <c r="FN50" s="522">
        <v>6</v>
      </c>
      <c r="FO50" s="536">
        <v>5</v>
      </c>
      <c r="FP50" s="537"/>
      <c r="FQ50" s="538">
        <f t="shared" si="237"/>
        <v>5</v>
      </c>
      <c r="FR50" s="539">
        <f t="shared" si="238"/>
        <v>5.5</v>
      </c>
      <c r="FS50" s="540" t="str">
        <f t="shared" si="239"/>
        <v>-</v>
      </c>
      <c r="FT50" s="528">
        <f>MAX(FR50:FS50)</f>
        <v>5.5</v>
      </c>
      <c r="FU50" s="533">
        <f>IF(FR50&gt;=5,FR50,IF(FS50&gt;=5,FR50&amp;"/"&amp;FS50,FR50&amp;"/"&amp;FS50))</f>
        <v>5.5</v>
      </c>
      <c r="FV50" s="541">
        <v>8</v>
      </c>
      <c r="FW50" s="541"/>
      <c r="FX50" s="541">
        <f>MAX(FV50:FW50)</f>
        <v>8</v>
      </c>
      <c r="FY50" s="442">
        <f t="shared" si="240"/>
        <v>8</v>
      </c>
      <c r="FZ50" s="522">
        <v>3</v>
      </c>
      <c r="GA50" s="536">
        <v>2</v>
      </c>
      <c r="GB50" s="537">
        <v>5</v>
      </c>
      <c r="GC50" s="538" t="str">
        <f t="shared" si="241"/>
        <v>2/5</v>
      </c>
      <c r="GD50" s="539">
        <f t="shared" si="242"/>
        <v>2.5</v>
      </c>
      <c r="GE50" s="540">
        <f t="shared" si="243"/>
        <v>4</v>
      </c>
      <c r="GF50" s="528">
        <v>7.5</v>
      </c>
      <c r="GG50" s="542" t="s">
        <v>452</v>
      </c>
      <c r="GH50" s="543">
        <f t="shared" si="244"/>
        <v>5.7</v>
      </c>
      <c r="GI50" s="543">
        <f t="shared" si="245"/>
        <v>6.5</v>
      </c>
      <c r="GJ50" s="526" t="str">
        <f t="shared" si="246"/>
        <v>TBK</v>
      </c>
      <c r="GK50" s="522">
        <v>6.5</v>
      </c>
      <c r="GL50" s="536">
        <v>4</v>
      </c>
      <c r="GM50" s="537"/>
      <c r="GN50" s="538">
        <f t="shared" si="247"/>
        <v>4</v>
      </c>
      <c r="GO50" s="539">
        <f t="shared" si="248"/>
        <v>5.3</v>
      </c>
      <c r="GP50" s="540" t="str">
        <f t="shared" si="249"/>
        <v>-</v>
      </c>
      <c r="GQ50" s="528">
        <f>MAX(GO50:GP50)</f>
        <v>5.3</v>
      </c>
      <c r="GR50" s="533">
        <f t="shared" si="250"/>
        <v>5.3</v>
      </c>
      <c r="GS50" s="522">
        <v>6.6</v>
      </c>
      <c r="GT50" s="536">
        <v>6</v>
      </c>
      <c r="GU50" s="537"/>
      <c r="GV50" s="538">
        <f t="shared" si="251"/>
        <v>6</v>
      </c>
      <c r="GW50" s="539">
        <f t="shared" si="252"/>
        <v>6.3</v>
      </c>
      <c r="GX50" s="540" t="str">
        <f t="shared" si="253"/>
        <v>-</v>
      </c>
      <c r="GY50" s="528">
        <f>MAX(GW50:GX50)</f>
        <v>6.3</v>
      </c>
      <c r="GZ50" s="533">
        <f t="shared" si="254"/>
        <v>6.3</v>
      </c>
      <c r="HA50" s="522">
        <v>4</v>
      </c>
      <c r="HB50" s="536">
        <v>3</v>
      </c>
      <c r="HC50" s="537">
        <v>6</v>
      </c>
      <c r="HD50" s="538" t="str">
        <f t="shared" si="255"/>
        <v>3/6</v>
      </c>
      <c r="HE50" s="539">
        <f t="shared" si="256"/>
        <v>3.5</v>
      </c>
      <c r="HF50" s="540">
        <f t="shared" si="257"/>
        <v>5</v>
      </c>
      <c r="HG50" s="528">
        <f>MAX(HE50:HF50)</f>
        <v>5</v>
      </c>
      <c r="HH50" s="533" t="str">
        <f t="shared" si="258"/>
        <v>3.5/5</v>
      </c>
      <c r="HI50" s="541">
        <v>7</v>
      </c>
      <c r="HJ50" s="541"/>
      <c r="HK50" s="541">
        <f>MAX(HI50:HJ50)</f>
        <v>7</v>
      </c>
      <c r="HL50" s="442">
        <f t="shared" si="259"/>
        <v>7</v>
      </c>
      <c r="HM50" s="541">
        <v>7</v>
      </c>
      <c r="HN50" s="541"/>
      <c r="HO50" s="541">
        <f>MAX(HM50:HN50)</f>
        <v>7</v>
      </c>
      <c r="HP50" s="442">
        <f t="shared" si="260"/>
        <v>7</v>
      </c>
      <c r="HQ50" s="544">
        <f t="shared" si="261"/>
        <v>6.3</v>
      </c>
      <c r="HR50" s="544">
        <f t="shared" si="262"/>
        <v>6.4</v>
      </c>
      <c r="HS50" s="526" t="str">
        <f t="shared" si="263"/>
        <v>TBK</v>
      </c>
      <c r="HT50" s="545">
        <f t="shared" si="264"/>
        <v>6.5</v>
      </c>
      <c r="HU50" s="546" t="str">
        <f t="shared" si="265"/>
        <v>TBK</v>
      </c>
      <c r="HV50" s="547">
        <f t="shared" si="266"/>
        <v>6.3</v>
      </c>
      <c r="HW50" s="546" t="str">
        <f t="shared" si="267"/>
        <v>TBK</v>
      </c>
      <c r="HX50" s="643">
        <v>1</v>
      </c>
      <c r="HY50" s="620">
        <v>5.5</v>
      </c>
      <c r="HZ50" s="620">
        <v>8.5</v>
      </c>
      <c r="IA50" s="621">
        <f>ROUND(SUM(HX50:HZ50)/3,1)</f>
        <v>5</v>
      </c>
      <c r="IB50" s="650">
        <f t="shared" si="155"/>
        <v>5.7</v>
      </c>
      <c r="IC50" s="615" t="s">
        <v>492</v>
      </c>
    </row>
    <row r="51" spans="1:237" s="17" customFormat="1" ht="15.75" customHeight="1">
      <c r="A51" s="564">
        <v>2</v>
      </c>
      <c r="B51" s="452">
        <v>6</v>
      </c>
      <c r="C51" s="456" t="s">
        <v>75</v>
      </c>
      <c r="D51" s="460" t="s">
        <v>350</v>
      </c>
      <c r="E51" s="461" t="s">
        <v>33</v>
      </c>
      <c r="F51" s="98" t="s">
        <v>66</v>
      </c>
      <c r="G51" s="99" t="s">
        <v>108</v>
      </c>
      <c r="H51" s="100" t="s">
        <v>68</v>
      </c>
      <c r="I51" s="52">
        <v>3</v>
      </c>
      <c r="J51" s="52">
        <v>5</v>
      </c>
      <c r="K51" s="308" t="s">
        <v>227</v>
      </c>
      <c r="L51" s="310">
        <v>4</v>
      </c>
      <c r="M51" s="310">
        <v>5</v>
      </c>
      <c r="N51" s="308" t="s">
        <v>226</v>
      </c>
      <c r="O51" s="338">
        <v>6</v>
      </c>
      <c r="P51" s="338"/>
      <c r="Q51" s="338">
        <f t="shared" si="156"/>
        <v>6</v>
      </c>
      <c r="R51" s="311">
        <f t="shared" si="157"/>
        <v>4.3</v>
      </c>
      <c r="S51" s="312">
        <v>5.3</v>
      </c>
      <c r="T51" s="339">
        <f t="shared" si="158"/>
        <v>5.3</v>
      </c>
      <c r="U51" s="348" t="str">
        <f>IF(R51&gt;=5,R51,IF(S51&gt;=5,R51&amp;"/"&amp;S51,R51&amp;"/"&amp;S51))</f>
        <v>4.3/5.3</v>
      </c>
      <c r="V51" s="341">
        <v>7.8</v>
      </c>
      <c r="W51" s="342">
        <v>3</v>
      </c>
      <c r="X51" s="342"/>
      <c r="Y51" s="338">
        <f t="shared" si="159"/>
        <v>3</v>
      </c>
      <c r="Z51" s="311">
        <f t="shared" si="160"/>
        <v>5.4</v>
      </c>
      <c r="AA51" s="28" t="str">
        <f t="shared" si="161"/>
        <v>-</v>
      </c>
      <c r="AB51" s="343">
        <f t="shared" si="162"/>
        <v>5.4</v>
      </c>
      <c r="AC51" s="344">
        <f t="shared" si="163"/>
        <v>5.4</v>
      </c>
      <c r="AD51" s="311">
        <v>6.3</v>
      </c>
      <c r="AE51" s="310">
        <v>5</v>
      </c>
      <c r="AF51" s="270"/>
      <c r="AG51" s="338">
        <f>IF(AH51&gt;=5,AE51,IF(AI51&gt;=5,AE51&amp;"/"&amp;AF51,AE51&amp;"/"&amp;AF51))</f>
        <v>5</v>
      </c>
      <c r="AH51" s="311">
        <f>ROUND((AD51+AE51)/2,1)</f>
        <v>5.7</v>
      </c>
      <c r="AI51" s="28" t="str">
        <f t="shared" si="164"/>
        <v>-</v>
      </c>
      <c r="AJ51" s="345">
        <f t="shared" si="165"/>
        <v>5.7</v>
      </c>
      <c r="AK51" s="346">
        <f t="shared" si="166"/>
        <v>5.7</v>
      </c>
      <c r="AL51" s="347">
        <v>5.5</v>
      </c>
      <c r="AM51" s="310">
        <v>4</v>
      </c>
      <c r="AN51" s="338">
        <v>6</v>
      </c>
      <c r="AO51" s="338" t="str">
        <f t="shared" si="167"/>
        <v>4/6</v>
      </c>
      <c r="AP51" s="311">
        <f t="shared" si="168"/>
        <v>4.8</v>
      </c>
      <c r="AQ51" s="28">
        <f t="shared" si="169"/>
        <v>5.8</v>
      </c>
      <c r="AR51" s="343">
        <f t="shared" si="170"/>
        <v>5.8</v>
      </c>
      <c r="AS51" s="344" t="str">
        <f t="shared" si="171"/>
        <v>4.8/5.8</v>
      </c>
      <c r="AT51" s="342">
        <v>6</v>
      </c>
      <c r="AU51" s="342">
        <v>4</v>
      </c>
      <c r="AV51" s="342"/>
      <c r="AW51" s="338">
        <f t="shared" si="172"/>
        <v>4</v>
      </c>
      <c r="AX51" s="311">
        <f t="shared" si="173"/>
        <v>5</v>
      </c>
      <c r="AY51" s="28" t="str">
        <f t="shared" si="174"/>
        <v>-</v>
      </c>
      <c r="AZ51" s="343">
        <f t="shared" si="175"/>
        <v>5</v>
      </c>
      <c r="BA51" s="348">
        <f t="shared" si="176"/>
        <v>5</v>
      </c>
      <c r="BB51" s="311">
        <v>5.5</v>
      </c>
      <c r="BC51" s="310">
        <v>4</v>
      </c>
      <c r="BD51" s="338">
        <v>3</v>
      </c>
      <c r="BE51" s="360" t="s">
        <v>256</v>
      </c>
      <c r="BF51" s="311">
        <f t="shared" si="177"/>
        <v>4.8</v>
      </c>
      <c r="BG51" s="28">
        <v>6</v>
      </c>
      <c r="BH51" s="343">
        <f t="shared" si="178"/>
        <v>6</v>
      </c>
      <c r="BI51" s="261" t="s">
        <v>257</v>
      </c>
      <c r="BJ51" s="311">
        <v>5.5</v>
      </c>
      <c r="BK51" s="310">
        <v>5</v>
      </c>
      <c r="BL51" s="349"/>
      <c r="BM51" s="338">
        <f t="shared" si="179"/>
        <v>5</v>
      </c>
      <c r="BN51" s="311">
        <f t="shared" si="180"/>
        <v>5.3</v>
      </c>
      <c r="BO51" s="28" t="str">
        <f t="shared" si="181"/>
        <v>-</v>
      </c>
      <c r="BP51" s="343">
        <f t="shared" si="182"/>
        <v>5.3</v>
      </c>
      <c r="BQ51" s="353">
        <f t="shared" si="183"/>
        <v>5.3</v>
      </c>
      <c r="BR51" s="466">
        <f t="shared" si="184"/>
        <v>5.2</v>
      </c>
      <c r="BS51" s="467">
        <f t="shared" si="185"/>
        <v>5.5</v>
      </c>
      <c r="BT51" s="337" t="str">
        <f t="shared" si="186"/>
        <v>TB</v>
      </c>
      <c r="BU51" s="311">
        <v>6</v>
      </c>
      <c r="BV51" s="310">
        <v>8</v>
      </c>
      <c r="BW51" s="270"/>
      <c r="BX51" s="338">
        <f t="shared" si="187"/>
        <v>8</v>
      </c>
      <c r="BY51" s="311">
        <f t="shared" si="188"/>
        <v>7</v>
      </c>
      <c r="BZ51" s="28" t="str">
        <f t="shared" si="189"/>
        <v>-</v>
      </c>
      <c r="CA51" s="343">
        <f t="shared" si="190"/>
        <v>7</v>
      </c>
      <c r="CB51" s="348">
        <f t="shared" si="191"/>
        <v>7</v>
      </c>
      <c r="CC51" s="311">
        <v>8</v>
      </c>
      <c r="CD51" s="351">
        <v>3</v>
      </c>
      <c r="CE51" s="351"/>
      <c r="CF51" s="338">
        <f t="shared" si="192"/>
        <v>3</v>
      </c>
      <c r="CG51" s="311">
        <f t="shared" si="193"/>
        <v>5.5</v>
      </c>
      <c r="CH51" s="28" t="str">
        <f t="shared" si="194"/>
        <v>-</v>
      </c>
      <c r="CI51" s="343">
        <f t="shared" si="195"/>
        <v>5.5</v>
      </c>
      <c r="CJ51" s="353">
        <f t="shared" si="196"/>
        <v>5.5</v>
      </c>
      <c r="CK51" s="311">
        <v>6</v>
      </c>
      <c r="CL51" s="351">
        <v>4</v>
      </c>
      <c r="CM51" s="351"/>
      <c r="CN51" s="338">
        <f t="shared" si="197"/>
        <v>4</v>
      </c>
      <c r="CO51" s="311">
        <f t="shared" si="198"/>
        <v>5</v>
      </c>
      <c r="CP51" s="28" t="str">
        <f t="shared" si="199"/>
        <v>-</v>
      </c>
      <c r="CQ51" s="343">
        <f t="shared" si="200"/>
        <v>5</v>
      </c>
      <c r="CR51" s="348">
        <f t="shared" si="201"/>
        <v>5</v>
      </c>
      <c r="CS51" s="311">
        <v>7.3</v>
      </c>
      <c r="CT51" s="351">
        <v>3</v>
      </c>
      <c r="CU51" s="351"/>
      <c r="CV51" s="338">
        <f t="shared" si="202"/>
        <v>3</v>
      </c>
      <c r="CW51" s="311">
        <f t="shared" si="203"/>
        <v>5.2</v>
      </c>
      <c r="CX51" s="28" t="str">
        <f t="shared" si="204"/>
        <v>-</v>
      </c>
      <c r="CY51" s="343">
        <f t="shared" si="205"/>
        <v>5.2</v>
      </c>
      <c r="CZ51" s="348">
        <f t="shared" si="206"/>
        <v>5.2</v>
      </c>
      <c r="DA51" s="311">
        <v>5.6</v>
      </c>
      <c r="DB51" s="351">
        <v>9</v>
      </c>
      <c r="DC51" s="352"/>
      <c r="DD51" s="338">
        <f t="shared" si="207"/>
        <v>9</v>
      </c>
      <c r="DE51" s="311">
        <f t="shared" si="208"/>
        <v>7.3</v>
      </c>
      <c r="DF51" s="28" t="str">
        <f t="shared" si="209"/>
        <v>-</v>
      </c>
      <c r="DG51" s="343">
        <f t="shared" si="210"/>
        <v>7.3</v>
      </c>
      <c r="DH51" s="348">
        <f t="shared" si="211"/>
        <v>7.3</v>
      </c>
      <c r="DI51" s="311">
        <v>6</v>
      </c>
      <c r="DJ51" s="351">
        <v>3</v>
      </c>
      <c r="DK51" s="359">
        <v>0</v>
      </c>
      <c r="DL51" s="338" t="str">
        <f t="shared" si="212"/>
        <v>3/0</v>
      </c>
      <c r="DM51" s="311">
        <f t="shared" si="213"/>
        <v>4.5</v>
      </c>
      <c r="DN51" s="28">
        <f t="shared" si="214"/>
        <v>3</v>
      </c>
      <c r="DO51" s="343">
        <v>6.5</v>
      </c>
      <c r="DP51" s="262" t="s">
        <v>431</v>
      </c>
      <c r="DQ51" s="311">
        <v>7</v>
      </c>
      <c r="DR51" s="351">
        <v>5</v>
      </c>
      <c r="DS51" s="351"/>
      <c r="DT51" s="338">
        <f t="shared" si="215"/>
        <v>5</v>
      </c>
      <c r="DU51" s="311">
        <f t="shared" si="216"/>
        <v>6</v>
      </c>
      <c r="DV51" s="28" t="str">
        <f t="shared" si="217"/>
        <v>-</v>
      </c>
      <c r="DW51" s="343">
        <f t="shared" si="218"/>
        <v>6</v>
      </c>
      <c r="DX51" s="348">
        <f t="shared" si="219"/>
        <v>6</v>
      </c>
      <c r="DY51" s="311">
        <v>3.7</v>
      </c>
      <c r="DZ51" s="351">
        <v>3</v>
      </c>
      <c r="EA51" s="351">
        <v>0</v>
      </c>
      <c r="EB51" s="338" t="str">
        <f t="shared" si="220"/>
        <v>3/0</v>
      </c>
      <c r="EC51" s="311">
        <f t="shared" si="221"/>
        <v>3.4</v>
      </c>
      <c r="ED51" s="28">
        <f t="shared" si="222"/>
        <v>1.9</v>
      </c>
      <c r="EE51" s="343">
        <v>6.5</v>
      </c>
      <c r="EF51" s="262" t="s">
        <v>414</v>
      </c>
      <c r="EG51" s="354">
        <f t="shared" si="268"/>
        <v>5.3</v>
      </c>
      <c r="EH51" s="354">
        <f t="shared" si="269"/>
        <v>6.1</v>
      </c>
      <c r="EI51" s="337" t="str">
        <f t="shared" si="223"/>
        <v>TBK</v>
      </c>
      <c r="EJ51" s="355">
        <f t="shared" si="270"/>
        <v>5.8</v>
      </c>
      <c r="EK51" s="337" t="str">
        <f t="shared" si="224"/>
        <v>TB</v>
      </c>
      <c r="EL51" s="345">
        <v>4</v>
      </c>
      <c r="EM51" s="351">
        <v>7</v>
      </c>
      <c r="EN51" s="351"/>
      <c r="EO51" s="357">
        <f t="shared" si="225"/>
        <v>7</v>
      </c>
      <c r="EP51" s="345">
        <f t="shared" si="226"/>
        <v>5.5</v>
      </c>
      <c r="EQ51" s="147" t="str">
        <f t="shared" si="227"/>
        <v>-</v>
      </c>
      <c r="ER51" s="343">
        <f>MAX(EP51:EQ51)</f>
        <v>5.5</v>
      </c>
      <c r="ES51" s="350">
        <f>IF(EP51&gt;=5,EP51,IF(EQ51&gt;=5,EP51&amp;"/"&amp;EQ51,EP51&amp;"/"&amp;EQ51))</f>
        <v>5.5</v>
      </c>
      <c r="ET51" s="345">
        <v>6</v>
      </c>
      <c r="EU51" s="351">
        <v>5</v>
      </c>
      <c r="EV51" s="351"/>
      <c r="EW51" s="357">
        <f t="shared" si="228"/>
        <v>5</v>
      </c>
      <c r="EX51" s="345">
        <f t="shared" si="229"/>
        <v>5.5</v>
      </c>
      <c r="EY51" s="147" t="str">
        <f t="shared" si="230"/>
        <v>-</v>
      </c>
      <c r="EZ51" s="343">
        <f>MAX(EX51:EY51)</f>
        <v>5.5</v>
      </c>
      <c r="FA51" s="350">
        <f t="shared" si="231"/>
        <v>5.5</v>
      </c>
      <c r="FB51" s="345">
        <v>6</v>
      </c>
      <c r="FC51" s="351">
        <v>4</v>
      </c>
      <c r="FD51" s="351"/>
      <c r="FE51" s="357">
        <f t="shared" si="232"/>
        <v>4</v>
      </c>
      <c r="FF51" s="345">
        <f t="shared" si="233"/>
        <v>5</v>
      </c>
      <c r="FG51" s="147" t="str">
        <f t="shared" si="234"/>
        <v>-</v>
      </c>
      <c r="FH51" s="343">
        <f>MAX(FF51:FG51)</f>
        <v>5</v>
      </c>
      <c r="FI51" s="350">
        <f t="shared" si="235"/>
        <v>5</v>
      </c>
      <c r="FJ51" s="256">
        <v>0</v>
      </c>
      <c r="FK51" s="256">
        <v>7</v>
      </c>
      <c r="FL51" s="256">
        <f>MAX(FJ51:FK51)</f>
        <v>7</v>
      </c>
      <c r="FM51" s="446" t="str">
        <f t="shared" si="236"/>
        <v>0/7</v>
      </c>
      <c r="FN51" s="345">
        <v>7.33</v>
      </c>
      <c r="FO51" s="351">
        <v>4</v>
      </c>
      <c r="FP51" s="351"/>
      <c r="FQ51" s="357">
        <f t="shared" si="237"/>
        <v>4</v>
      </c>
      <c r="FR51" s="345">
        <f t="shared" si="238"/>
        <v>5.7</v>
      </c>
      <c r="FS51" s="147" t="str">
        <f t="shared" si="239"/>
        <v>-</v>
      </c>
      <c r="FT51" s="343">
        <f>MAX(FR51:FS51)</f>
        <v>5.7</v>
      </c>
      <c r="FU51" s="350">
        <f>IF(FR51&gt;=5,FR51,IF(FS51&gt;=5,FR51&amp;"/"&amp;FS51,FR51&amp;"/"&amp;FS51))</f>
        <v>5.7</v>
      </c>
      <c r="FV51" s="256">
        <v>8</v>
      </c>
      <c r="FW51" s="256"/>
      <c r="FX51" s="256">
        <f>MAX(FV51:FW51)</f>
        <v>8</v>
      </c>
      <c r="FY51" s="445">
        <f t="shared" si="240"/>
        <v>8</v>
      </c>
      <c r="FZ51" s="345">
        <v>4</v>
      </c>
      <c r="GA51" s="351">
        <v>7</v>
      </c>
      <c r="GB51" s="351"/>
      <c r="GC51" s="357">
        <f t="shared" si="241"/>
        <v>7</v>
      </c>
      <c r="GD51" s="345">
        <f t="shared" si="242"/>
        <v>5.5</v>
      </c>
      <c r="GE51" s="147" t="str">
        <f t="shared" si="243"/>
        <v>-</v>
      </c>
      <c r="GF51" s="343">
        <f>MAX(GD51:GE51)</f>
        <v>5.5</v>
      </c>
      <c r="GG51" s="350">
        <f>IF(GD51&gt;=5,GD51,IF(GE51&gt;=5,GD51&amp;"/"&amp;GE51,GD51&amp;"/"&amp;GE51))</f>
        <v>5.5</v>
      </c>
      <c r="GH51" s="335">
        <f t="shared" si="244"/>
        <v>4.9</v>
      </c>
      <c r="GI51" s="335">
        <f t="shared" si="245"/>
        <v>6.3</v>
      </c>
      <c r="GJ51" s="337" t="str">
        <f t="shared" si="246"/>
        <v>TBK</v>
      </c>
      <c r="GK51" s="345">
        <v>6</v>
      </c>
      <c r="GL51" s="351">
        <v>6</v>
      </c>
      <c r="GM51" s="351"/>
      <c r="GN51" s="357">
        <f t="shared" si="247"/>
        <v>6</v>
      </c>
      <c r="GO51" s="345">
        <f t="shared" si="248"/>
        <v>6</v>
      </c>
      <c r="GP51" s="147" t="str">
        <f t="shared" si="249"/>
        <v>-</v>
      </c>
      <c r="GQ51" s="343">
        <f>MAX(GO51:GP51)</f>
        <v>6</v>
      </c>
      <c r="GR51" s="350">
        <f t="shared" si="250"/>
        <v>6</v>
      </c>
      <c r="GS51" s="345">
        <v>6</v>
      </c>
      <c r="GT51" s="351">
        <v>7</v>
      </c>
      <c r="GU51" s="351"/>
      <c r="GV51" s="357">
        <f t="shared" si="251"/>
        <v>7</v>
      </c>
      <c r="GW51" s="345">
        <f t="shared" si="252"/>
        <v>6.5</v>
      </c>
      <c r="GX51" s="147" t="str">
        <f t="shared" si="253"/>
        <v>-</v>
      </c>
      <c r="GY51" s="343">
        <f>MAX(GW51:GX51)</f>
        <v>6.5</v>
      </c>
      <c r="GZ51" s="350">
        <f t="shared" si="254"/>
        <v>6.5</v>
      </c>
      <c r="HA51" s="345">
        <v>6</v>
      </c>
      <c r="HB51" s="351">
        <v>6</v>
      </c>
      <c r="HC51" s="351"/>
      <c r="HD51" s="357">
        <f t="shared" si="255"/>
        <v>6</v>
      </c>
      <c r="HE51" s="345">
        <f t="shared" si="256"/>
        <v>6</v>
      </c>
      <c r="HF51" s="147" t="str">
        <f t="shared" si="257"/>
        <v>-</v>
      </c>
      <c r="HG51" s="343">
        <f>MAX(HE51:HF51)</f>
        <v>6</v>
      </c>
      <c r="HH51" s="350">
        <f t="shared" si="258"/>
        <v>6</v>
      </c>
      <c r="HI51" s="256">
        <v>7</v>
      </c>
      <c r="HJ51" s="256"/>
      <c r="HK51" s="256">
        <f>MAX(HI51:HJ51)</f>
        <v>7</v>
      </c>
      <c r="HL51" s="445">
        <f t="shared" si="259"/>
        <v>7</v>
      </c>
      <c r="HM51" s="256">
        <v>5</v>
      </c>
      <c r="HN51" s="256"/>
      <c r="HO51" s="256">
        <f>MAX(HM51:HN51)</f>
        <v>5</v>
      </c>
      <c r="HP51" s="445">
        <f t="shared" si="260"/>
        <v>5</v>
      </c>
      <c r="HQ51" s="336">
        <f t="shared" si="261"/>
        <v>5.9</v>
      </c>
      <c r="HR51" s="336">
        <f t="shared" si="262"/>
        <v>5.9</v>
      </c>
      <c r="HS51" s="337" t="str">
        <f t="shared" si="263"/>
        <v>TB</v>
      </c>
      <c r="HT51" s="443">
        <f t="shared" si="264"/>
        <v>6.1</v>
      </c>
      <c r="HU51" s="286" t="str">
        <f t="shared" si="265"/>
        <v>TBK</v>
      </c>
      <c r="HV51" s="444">
        <f t="shared" si="266"/>
        <v>5.9</v>
      </c>
      <c r="HW51" s="286" t="str">
        <f t="shared" si="267"/>
        <v>TB</v>
      </c>
      <c r="HX51" s="639">
        <v>4</v>
      </c>
      <c r="HY51" s="619">
        <v>5</v>
      </c>
      <c r="HZ51" s="619">
        <v>6</v>
      </c>
      <c r="IA51" s="613">
        <f>ROUND(SUM(HX51:HZ51)/3,1)</f>
        <v>5</v>
      </c>
      <c r="IB51" s="648">
        <f t="shared" si="155"/>
        <v>5.5</v>
      </c>
      <c r="IC51" s="615" t="s">
        <v>492</v>
      </c>
    </row>
    <row r="52" spans="1:237" s="17" customFormat="1" ht="15.75" customHeight="1">
      <c r="A52" s="564">
        <v>3</v>
      </c>
      <c r="B52" s="452">
        <v>9</v>
      </c>
      <c r="C52" s="456" t="s">
        <v>79</v>
      </c>
      <c r="D52" s="458" t="s">
        <v>35</v>
      </c>
      <c r="E52" s="459" t="s">
        <v>355</v>
      </c>
      <c r="F52" s="98" t="s">
        <v>66</v>
      </c>
      <c r="G52" s="99" t="s">
        <v>112</v>
      </c>
      <c r="H52" s="99" t="s">
        <v>126</v>
      </c>
      <c r="I52" s="52">
        <v>6</v>
      </c>
      <c r="J52" s="52"/>
      <c r="K52" s="310">
        <f>I52</f>
        <v>6</v>
      </c>
      <c r="L52" s="310">
        <v>5</v>
      </c>
      <c r="M52" s="310"/>
      <c r="N52" s="310">
        <f>L52</f>
        <v>5</v>
      </c>
      <c r="O52" s="338">
        <v>7</v>
      </c>
      <c r="P52" s="338"/>
      <c r="Q52" s="338">
        <f t="shared" si="156"/>
        <v>7</v>
      </c>
      <c r="R52" s="311">
        <f t="shared" si="157"/>
        <v>6</v>
      </c>
      <c r="S52" s="312" t="str">
        <f>IF(ISNUMBER(#REF!),#REF!,"-")</f>
        <v>-</v>
      </c>
      <c r="T52" s="339">
        <f t="shared" si="158"/>
        <v>6</v>
      </c>
      <c r="U52" s="348">
        <f>IF(R52&gt;=5,R52,IF(S52&gt;=5,R52&amp;"/"&amp;S52,R52&amp;"/"&amp;S52))</f>
        <v>6</v>
      </c>
      <c r="V52" s="341">
        <v>8</v>
      </c>
      <c r="W52" s="342">
        <v>4</v>
      </c>
      <c r="X52" s="342"/>
      <c r="Y52" s="338">
        <f t="shared" si="159"/>
        <v>4</v>
      </c>
      <c r="Z52" s="311">
        <f t="shared" si="160"/>
        <v>6</v>
      </c>
      <c r="AA52" s="28" t="str">
        <f t="shared" si="161"/>
        <v>-</v>
      </c>
      <c r="AB52" s="343">
        <f t="shared" si="162"/>
        <v>6</v>
      </c>
      <c r="AC52" s="344">
        <f t="shared" si="163"/>
        <v>6</v>
      </c>
      <c r="AD52" s="345"/>
      <c r="AE52" s="356"/>
      <c r="AF52" s="357"/>
      <c r="AG52" s="357" t="s">
        <v>209</v>
      </c>
      <c r="AH52" s="345">
        <v>5</v>
      </c>
      <c r="AI52" s="147" t="str">
        <f t="shared" si="164"/>
        <v>-</v>
      </c>
      <c r="AJ52" s="345">
        <f t="shared" si="165"/>
        <v>5</v>
      </c>
      <c r="AK52" s="362">
        <f t="shared" si="166"/>
        <v>5</v>
      </c>
      <c r="AL52" s="347">
        <v>7</v>
      </c>
      <c r="AM52" s="310">
        <v>5</v>
      </c>
      <c r="AN52" s="338"/>
      <c r="AO52" s="338">
        <f t="shared" si="167"/>
        <v>5</v>
      </c>
      <c r="AP52" s="311">
        <f t="shared" si="168"/>
        <v>6</v>
      </c>
      <c r="AQ52" s="28" t="str">
        <f t="shared" si="169"/>
        <v>-</v>
      </c>
      <c r="AR52" s="343">
        <f t="shared" si="170"/>
        <v>6</v>
      </c>
      <c r="AS52" s="344">
        <f t="shared" si="171"/>
        <v>6</v>
      </c>
      <c r="AT52" s="342">
        <v>6</v>
      </c>
      <c r="AU52" s="342">
        <v>6</v>
      </c>
      <c r="AV52" s="342"/>
      <c r="AW52" s="338">
        <f t="shared" si="172"/>
        <v>6</v>
      </c>
      <c r="AX52" s="311">
        <f t="shared" si="173"/>
        <v>6</v>
      </c>
      <c r="AY52" s="28" t="str">
        <f t="shared" si="174"/>
        <v>-</v>
      </c>
      <c r="AZ52" s="343">
        <f t="shared" si="175"/>
        <v>6</v>
      </c>
      <c r="BA52" s="348">
        <f t="shared" si="176"/>
        <v>6</v>
      </c>
      <c r="BB52" s="311">
        <v>5.5</v>
      </c>
      <c r="BC52" s="310">
        <v>3</v>
      </c>
      <c r="BD52" s="338">
        <v>3</v>
      </c>
      <c r="BE52" s="360" t="s">
        <v>258</v>
      </c>
      <c r="BF52" s="311">
        <f t="shared" si="177"/>
        <v>4.3</v>
      </c>
      <c r="BG52" s="28">
        <v>6.3</v>
      </c>
      <c r="BH52" s="343">
        <f t="shared" si="178"/>
        <v>6.3</v>
      </c>
      <c r="BI52" s="261" t="s">
        <v>259</v>
      </c>
      <c r="BJ52" s="311">
        <v>5.5</v>
      </c>
      <c r="BK52" s="310">
        <v>4</v>
      </c>
      <c r="BL52" s="358">
        <v>5</v>
      </c>
      <c r="BM52" s="338" t="str">
        <f t="shared" si="179"/>
        <v>4/5</v>
      </c>
      <c r="BN52" s="311">
        <f t="shared" si="180"/>
        <v>4.8</v>
      </c>
      <c r="BO52" s="28">
        <f t="shared" si="181"/>
        <v>5.3</v>
      </c>
      <c r="BP52" s="343">
        <f t="shared" si="182"/>
        <v>5.3</v>
      </c>
      <c r="BQ52" s="353" t="str">
        <f t="shared" si="183"/>
        <v>4.8/5.3</v>
      </c>
      <c r="BR52" s="466">
        <f t="shared" si="184"/>
        <v>5.5</v>
      </c>
      <c r="BS52" s="467">
        <f t="shared" si="185"/>
        <v>5.7</v>
      </c>
      <c r="BT52" s="337" t="str">
        <f t="shared" si="186"/>
        <v>TB</v>
      </c>
      <c r="BU52" s="311">
        <v>8.2</v>
      </c>
      <c r="BV52" s="310">
        <v>8</v>
      </c>
      <c r="BW52" s="270"/>
      <c r="BX52" s="338">
        <f t="shared" si="187"/>
        <v>8</v>
      </c>
      <c r="BY52" s="311">
        <f t="shared" si="188"/>
        <v>8.1</v>
      </c>
      <c r="BZ52" s="28" t="str">
        <f t="shared" si="189"/>
        <v>-</v>
      </c>
      <c r="CA52" s="343">
        <f t="shared" si="190"/>
        <v>8.1</v>
      </c>
      <c r="CB52" s="344">
        <f t="shared" si="191"/>
        <v>8.1</v>
      </c>
      <c r="CC52" s="311">
        <v>6.5</v>
      </c>
      <c r="CD52" s="351">
        <v>3</v>
      </c>
      <c r="CE52" s="351">
        <v>6</v>
      </c>
      <c r="CF52" s="338" t="str">
        <f t="shared" si="192"/>
        <v>3/6</v>
      </c>
      <c r="CG52" s="311">
        <f t="shared" si="193"/>
        <v>4.8</v>
      </c>
      <c r="CH52" s="28">
        <f t="shared" si="194"/>
        <v>6.3</v>
      </c>
      <c r="CI52" s="343">
        <f t="shared" si="195"/>
        <v>6.3</v>
      </c>
      <c r="CJ52" s="353" t="str">
        <f t="shared" si="196"/>
        <v>4.8/6.3</v>
      </c>
      <c r="CK52" s="311">
        <v>7</v>
      </c>
      <c r="CL52" s="351">
        <v>6</v>
      </c>
      <c r="CM52" s="351"/>
      <c r="CN52" s="338">
        <f t="shared" si="197"/>
        <v>6</v>
      </c>
      <c r="CO52" s="311">
        <f t="shared" si="198"/>
        <v>6.5</v>
      </c>
      <c r="CP52" s="28" t="str">
        <f t="shared" si="199"/>
        <v>-</v>
      </c>
      <c r="CQ52" s="343">
        <f t="shared" si="200"/>
        <v>6.5</v>
      </c>
      <c r="CR52" s="348">
        <f t="shared" si="201"/>
        <v>6.5</v>
      </c>
      <c r="CS52" s="311">
        <v>6.5</v>
      </c>
      <c r="CT52" s="351">
        <v>6</v>
      </c>
      <c r="CU52" s="351"/>
      <c r="CV52" s="338">
        <f t="shared" si="202"/>
        <v>6</v>
      </c>
      <c r="CW52" s="311">
        <f t="shared" si="203"/>
        <v>6.3</v>
      </c>
      <c r="CX52" s="28" t="str">
        <f t="shared" si="204"/>
        <v>-</v>
      </c>
      <c r="CY52" s="343">
        <f t="shared" si="205"/>
        <v>6.3</v>
      </c>
      <c r="CZ52" s="348">
        <f t="shared" si="206"/>
        <v>6.3</v>
      </c>
      <c r="DA52" s="311">
        <v>5.6</v>
      </c>
      <c r="DB52" s="351">
        <v>9</v>
      </c>
      <c r="DC52" s="351"/>
      <c r="DD52" s="338">
        <f t="shared" si="207"/>
        <v>9</v>
      </c>
      <c r="DE52" s="311">
        <f t="shared" si="208"/>
        <v>7.3</v>
      </c>
      <c r="DF52" s="28" t="str">
        <f t="shared" si="209"/>
        <v>-</v>
      </c>
      <c r="DG52" s="343">
        <f t="shared" si="210"/>
        <v>7.3</v>
      </c>
      <c r="DH52" s="348">
        <f t="shared" si="211"/>
        <v>7.3</v>
      </c>
      <c r="DI52" s="311">
        <v>6</v>
      </c>
      <c r="DJ52" s="351">
        <v>5</v>
      </c>
      <c r="DK52" s="359"/>
      <c r="DL52" s="338">
        <f t="shared" si="212"/>
        <v>5</v>
      </c>
      <c r="DM52" s="311">
        <f t="shared" si="213"/>
        <v>5.5</v>
      </c>
      <c r="DN52" s="28" t="str">
        <f t="shared" si="214"/>
        <v>-</v>
      </c>
      <c r="DO52" s="343">
        <f aca="true" t="shared" si="271" ref="DO52:DO57">MAX(DM52:DN52)</f>
        <v>5.5</v>
      </c>
      <c r="DP52" s="348">
        <f aca="true" t="shared" si="272" ref="DP52:DP57">IF(DM52&gt;=5,DM52,IF(DN52&gt;=5,DM52&amp;"/"&amp;DN52,DM52&amp;"/"&amp;DN52))</f>
        <v>5.5</v>
      </c>
      <c r="DQ52" s="311">
        <v>7.5</v>
      </c>
      <c r="DR52" s="351">
        <v>3</v>
      </c>
      <c r="DS52" s="351"/>
      <c r="DT52" s="338">
        <f t="shared" si="215"/>
        <v>3</v>
      </c>
      <c r="DU52" s="311">
        <f t="shared" si="216"/>
        <v>5.3</v>
      </c>
      <c r="DV52" s="28" t="str">
        <f t="shared" si="217"/>
        <v>-</v>
      </c>
      <c r="DW52" s="343">
        <f t="shared" si="218"/>
        <v>5.3</v>
      </c>
      <c r="DX52" s="348">
        <f t="shared" si="219"/>
        <v>5.3</v>
      </c>
      <c r="DY52" s="311">
        <v>6</v>
      </c>
      <c r="DZ52" s="351">
        <v>5</v>
      </c>
      <c r="EA52" s="351"/>
      <c r="EB52" s="338">
        <f t="shared" si="220"/>
        <v>5</v>
      </c>
      <c r="EC52" s="311">
        <f t="shared" si="221"/>
        <v>5.5</v>
      </c>
      <c r="ED52" s="28" t="str">
        <f t="shared" si="222"/>
        <v>-</v>
      </c>
      <c r="EE52" s="343">
        <f>MAX(EC52:ED52)</f>
        <v>5.5</v>
      </c>
      <c r="EF52" s="350">
        <f>IF(EC52&gt;=5,EC52,IF(ED52&gt;=5,EC52&amp;"/"&amp;ED52,EC52&amp;"/"&amp;ED52))</f>
        <v>5.5</v>
      </c>
      <c r="EG52" s="354">
        <f t="shared" si="268"/>
        <v>6.2</v>
      </c>
      <c r="EH52" s="354">
        <f t="shared" si="269"/>
        <v>6.3</v>
      </c>
      <c r="EI52" s="337" t="str">
        <f t="shared" si="223"/>
        <v>TBK</v>
      </c>
      <c r="EJ52" s="355">
        <f t="shared" si="270"/>
        <v>6</v>
      </c>
      <c r="EK52" s="337" t="str">
        <f t="shared" si="224"/>
        <v>TBK</v>
      </c>
      <c r="EL52" s="345">
        <v>4.5</v>
      </c>
      <c r="EM52" s="351">
        <v>0</v>
      </c>
      <c r="EN52" s="351">
        <v>8</v>
      </c>
      <c r="EO52" s="357" t="str">
        <f t="shared" si="225"/>
        <v>0/8</v>
      </c>
      <c r="EP52" s="345">
        <f t="shared" si="226"/>
        <v>2.3</v>
      </c>
      <c r="EQ52" s="147">
        <f t="shared" si="227"/>
        <v>6.3</v>
      </c>
      <c r="ER52" s="343">
        <f>MAX(EP52:EQ52)</f>
        <v>6.3</v>
      </c>
      <c r="ES52" s="350" t="str">
        <f>IF(EP52&gt;=5,EP52,IF(EQ52&gt;=5,EP52&amp;"/"&amp;EQ52,EP52&amp;"/"&amp;EQ52))</f>
        <v>2.3/6.3</v>
      </c>
      <c r="ET52" s="345">
        <v>7.5</v>
      </c>
      <c r="EU52" s="351">
        <v>5</v>
      </c>
      <c r="EV52" s="351"/>
      <c r="EW52" s="357">
        <f t="shared" si="228"/>
        <v>5</v>
      </c>
      <c r="EX52" s="345">
        <f t="shared" si="229"/>
        <v>6.3</v>
      </c>
      <c r="EY52" s="147" t="str">
        <f t="shared" si="230"/>
        <v>-</v>
      </c>
      <c r="EZ52" s="343">
        <f>MAX(EX52:EY52)</f>
        <v>6.3</v>
      </c>
      <c r="FA52" s="350">
        <f t="shared" si="231"/>
        <v>6.3</v>
      </c>
      <c r="FB52" s="345">
        <v>7.5</v>
      </c>
      <c r="FC52" s="351">
        <v>5</v>
      </c>
      <c r="FD52" s="351"/>
      <c r="FE52" s="357">
        <f t="shared" si="232"/>
        <v>5</v>
      </c>
      <c r="FF52" s="345">
        <f t="shared" si="233"/>
        <v>6.3</v>
      </c>
      <c r="FG52" s="147" t="str">
        <f t="shared" si="234"/>
        <v>-</v>
      </c>
      <c r="FH52" s="343">
        <f>MAX(FF52:FG52)</f>
        <v>6.3</v>
      </c>
      <c r="FI52" s="350">
        <f t="shared" si="235"/>
        <v>6.3</v>
      </c>
      <c r="FJ52" s="256">
        <v>7</v>
      </c>
      <c r="FK52" s="256"/>
      <c r="FL52" s="256">
        <f>MAX(FJ52:FK52)</f>
        <v>7</v>
      </c>
      <c r="FM52" s="445">
        <f t="shared" si="236"/>
        <v>7</v>
      </c>
      <c r="FN52" s="345">
        <v>5.67</v>
      </c>
      <c r="FO52" s="351">
        <v>3</v>
      </c>
      <c r="FP52" s="351">
        <v>3</v>
      </c>
      <c r="FQ52" s="357" t="str">
        <f t="shared" si="237"/>
        <v>3/3</v>
      </c>
      <c r="FR52" s="345">
        <f t="shared" si="238"/>
        <v>4.3</v>
      </c>
      <c r="FS52" s="147">
        <f t="shared" si="239"/>
        <v>4.3</v>
      </c>
      <c r="FT52" s="343">
        <v>8</v>
      </c>
      <c r="FU52" s="262" t="s">
        <v>467</v>
      </c>
      <c r="FV52" s="256">
        <v>8</v>
      </c>
      <c r="FW52" s="256"/>
      <c r="FX52" s="256">
        <f>MAX(FV52:FW52)</f>
        <v>8</v>
      </c>
      <c r="FY52" s="445">
        <f t="shared" si="240"/>
        <v>8</v>
      </c>
      <c r="FZ52" s="345">
        <v>7</v>
      </c>
      <c r="GA52" s="351">
        <v>8</v>
      </c>
      <c r="GB52" s="351"/>
      <c r="GC52" s="357">
        <f t="shared" si="241"/>
        <v>8</v>
      </c>
      <c r="GD52" s="345">
        <f t="shared" si="242"/>
        <v>7.5</v>
      </c>
      <c r="GE52" s="147" t="str">
        <f t="shared" si="243"/>
        <v>-</v>
      </c>
      <c r="GF52" s="343">
        <f>MAX(GD52:GE52)</f>
        <v>7.5</v>
      </c>
      <c r="GG52" s="350">
        <f>IF(GD52&gt;=5,GD52,IF(GE52&gt;=5,GD52&amp;"/"&amp;GE52,GD52&amp;"/"&amp;GE52))</f>
        <v>7.5</v>
      </c>
      <c r="GH52" s="335">
        <f t="shared" si="244"/>
        <v>6</v>
      </c>
      <c r="GI52" s="335">
        <f t="shared" si="245"/>
        <v>7.3</v>
      </c>
      <c r="GJ52" s="337" t="str">
        <f t="shared" si="246"/>
        <v>Khá</v>
      </c>
      <c r="GK52" s="345">
        <v>8</v>
      </c>
      <c r="GL52" s="351">
        <v>6</v>
      </c>
      <c r="GM52" s="351"/>
      <c r="GN52" s="357">
        <f t="shared" si="247"/>
        <v>6</v>
      </c>
      <c r="GO52" s="345">
        <f t="shared" si="248"/>
        <v>7</v>
      </c>
      <c r="GP52" s="147" t="str">
        <f t="shared" si="249"/>
        <v>-</v>
      </c>
      <c r="GQ52" s="343">
        <f>MAX(GO52:GP52)</f>
        <v>7</v>
      </c>
      <c r="GR52" s="350">
        <f t="shared" si="250"/>
        <v>7</v>
      </c>
      <c r="GS52" s="345">
        <v>6.3</v>
      </c>
      <c r="GT52" s="351">
        <v>6</v>
      </c>
      <c r="GU52" s="351"/>
      <c r="GV52" s="357">
        <f t="shared" si="251"/>
        <v>6</v>
      </c>
      <c r="GW52" s="345">
        <f t="shared" si="252"/>
        <v>6.2</v>
      </c>
      <c r="GX52" s="147" t="str">
        <f t="shared" si="253"/>
        <v>-</v>
      </c>
      <c r="GY52" s="343">
        <f>MAX(GW52:GX52)</f>
        <v>6.2</v>
      </c>
      <c r="GZ52" s="350">
        <f t="shared" si="254"/>
        <v>6.2</v>
      </c>
      <c r="HA52" s="345">
        <v>6.5</v>
      </c>
      <c r="HB52" s="351">
        <v>4</v>
      </c>
      <c r="HC52" s="351"/>
      <c r="HD52" s="357">
        <f t="shared" si="255"/>
        <v>4</v>
      </c>
      <c r="HE52" s="345">
        <f t="shared" si="256"/>
        <v>5.3</v>
      </c>
      <c r="HF52" s="147" t="str">
        <f t="shared" si="257"/>
        <v>-</v>
      </c>
      <c r="HG52" s="343">
        <f>MAX(HE52:HF52)</f>
        <v>5.3</v>
      </c>
      <c r="HH52" s="350">
        <f t="shared" si="258"/>
        <v>5.3</v>
      </c>
      <c r="HI52" s="256">
        <v>7</v>
      </c>
      <c r="HJ52" s="256"/>
      <c r="HK52" s="256">
        <f>MAX(HI52:HJ52)</f>
        <v>7</v>
      </c>
      <c r="HL52" s="445">
        <f t="shared" si="259"/>
        <v>7</v>
      </c>
      <c r="HM52" s="256">
        <v>6</v>
      </c>
      <c r="HN52" s="256"/>
      <c r="HO52" s="256">
        <f>MAX(HM52:HN52)</f>
        <v>6</v>
      </c>
      <c r="HP52" s="445">
        <f t="shared" si="260"/>
        <v>6</v>
      </c>
      <c r="HQ52" s="336">
        <f t="shared" si="261"/>
        <v>6.3</v>
      </c>
      <c r="HR52" s="336">
        <f t="shared" si="262"/>
        <v>6.3</v>
      </c>
      <c r="HS52" s="337" t="str">
        <f t="shared" si="263"/>
        <v>TBK</v>
      </c>
      <c r="HT52" s="443">
        <f t="shared" si="264"/>
        <v>6.8</v>
      </c>
      <c r="HU52" s="286" t="str">
        <f t="shared" si="265"/>
        <v>TBK</v>
      </c>
      <c r="HV52" s="444">
        <f t="shared" si="266"/>
        <v>6.4</v>
      </c>
      <c r="HW52" s="286" t="str">
        <f t="shared" si="267"/>
        <v>TBK</v>
      </c>
      <c r="HX52" s="622">
        <v>2.5</v>
      </c>
      <c r="HY52" s="622">
        <v>4</v>
      </c>
      <c r="HZ52" s="619">
        <v>5.5</v>
      </c>
      <c r="IA52" s="613">
        <f>ROUND(SUM(HX52:HZ52)/3,1)</f>
        <v>4</v>
      </c>
      <c r="IB52" s="648">
        <f t="shared" si="155"/>
        <v>5.2</v>
      </c>
      <c r="IC52" s="615" t="s">
        <v>492</v>
      </c>
    </row>
    <row r="53" spans="1:237" s="17" customFormat="1" ht="15.75" customHeight="1">
      <c r="A53" s="564">
        <v>4</v>
      </c>
      <c r="B53" s="452">
        <v>11</v>
      </c>
      <c r="C53" s="456" t="s">
        <v>81</v>
      </c>
      <c r="D53" s="458" t="s">
        <v>358</v>
      </c>
      <c r="E53" s="459" t="s">
        <v>359</v>
      </c>
      <c r="F53" s="98" t="s">
        <v>66</v>
      </c>
      <c r="G53" s="99" t="s">
        <v>114</v>
      </c>
      <c r="H53" s="99" t="s">
        <v>125</v>
      </c>
      <c r="I53" s="52">
        <v>4</v>
      </c>
      <c r="J53" s="52">
        <v>5</v>
      </c>
      <c r="K53" s="308" t="s">
        <v>226</v>
      </c>
      <c r="L53" s="310">
        <v>5</v>
      </c>
      <c r="M53" s="310"/>
      <c r="N53" s="310">
        <f>L53</f>
        <v>5</v>
      </c>
      <c r="O53" s="338">
        <v>7</v>
      </c>
      <c r="P53" s="338"/>
      <c r="Q53" s="338">
        <f t="shared" si="156"/>
        <v>7</v>
      </c>
      <c r="R53" s="311">
        <f t="shared" si="157"/>
        <v>5.3</v>
      </c>
      <c r="S53" s="312">
        <v>5.7</v>
      </c>
      <c r="T53" s="339">
        <f t="shared" si="158"/>
        <v>5.7</v>
      </c>
      <c r="U53" s="340" t="s">
        <v>233</v>
      </c>
      <c r="V53" s="341">
        <v>7.2</v>
      </c>
      <c r="W53" s="342">
        <v>5</v>
      </c>
      <c r="X53" s="342"/>
      <c r="Y53" s="338">
        <f t="shared" si="159"/>
        <v>5</v>
      </c>
      <c r="Z53" s="311">
        <f t="shared" si="160"/>
        <v>6.1</v>
      </c>
      <c r="AA53" s="28" t="str">
        <f t="shared" si="161"/>
        <v>-</v>
      </c>
      <c r="AB53" s="343">
        <f t="shared" si="162"/>
        <v>6.1</v>
      </c>
      <c r="AC53" s="344">
        <f t="shared" si="163"/>
        <v>6.1</v>
      </c>
      <c r="AD53" s="311">
        <v>6.7</v>
      </c>
      <c r="AE53" s="310">
        <v>7</v>
      </c>
      <c r="AF53" s="338"/>
      <c r="AG53" s="338">
        <f>IF(AH53&gt;=5,AE53,IF(AI53&gt;=5,AE53&amp;"/"&amp;AF53,AE53&amp;"/"&amp;AF53))</f>
        <v>7</v>
      </c>
      <c r="AH53" s="311">
        <f>ROUND((AD53+AE53)/2,1)</f>
        <v>6.9</v>
      </c>
      <c r="AI53" s="28" t="str">
        <f t="shared" si="164"/>
        <v>-</v>
      </c>
      <c r="AJ53" s="345">
        <f t="shared" si="165"/>
        <v>6.9</v>
      </c>
      <c r="AK53" s="346">
        <f t="shared" si="166"/>
        <v>6.9</v>
      </c>
      <c r="AL53" s="347">
        <v>6</v>
      </c>
      <c r="AM53" s="310">
        <v>6</v>
      </c>
      <c r="AN53" s="338"/>
      <c r="AO53" s="338">
        <f t="shared" si="167"/>
        <v>6</v>
      </c>
      <c r="AP53" s="311">
        <f t="shared" si="168"/>
        <v>6</v>
      </c>
      <c r="AQ53" s="28" t="str">
        <f t="shared" si="169"/>
        <v>-</v>
      </c>
      <c r="AR53" s="343">
        <f t="shared" si="170"/>
        <v>6</v>
      </c>
      <c r="AS53" s="344">
        <f t="shared" si="171"/>
        <v>6</v>
      </c>
      <c r="AT53" s="342">
        <v>6.5</v>
      </c>
      <c r="AU53" s="342">
        <v>4</v>
      </c>
      <c r="AV53" s="342"/>
      <c r="AW53" s="338">
        <f t="shared" si="172"/>
        <v>4</v>
      </c>
      <c r="AX53" s="311">
        <f t="shared" si="173"/>
        <v>5.3</v>
      </c>
      <c r="AY53" s="28" t="str">
        <f t="shared" si="174"/>
        <v>-</v>
      </c>
      <c r="AZ53" s="343">
        <f t="shared" si="175"/>
        <v>5.3</v>
      </c>
      <c r="BA53" s="344">
        <f t="shared" si="176"/>
        <v>5.3</v>
      </c>
      <c r="BB53" s="311">
        <v>8</v>
      </c>
      <c r="BC53" s="310">
        <v>6</v>
      </c>
      <c r="BD53" s="338"/>
      <c r="BE53" s="338">
        <f>IF(BF53&gt;=5,BC53,IF(BG53&gt;=5,BC53&amp;"/"&amp;BD53,BC53&amp;"/"&amp;BD53))</f>
        <v>6</v>
      </c>
      <c r="BF53" s="311">
        <f t="shared" si="177"/>
        <v>7</v>
      </c>
      <c r="BG53" s="28" t="str">
        <f>IF(ISNUMBER(BD53),ROUND((BB53+BD53)/2,1),"-")</f>
        <v>-</v>
      </c>
      <c r="BH53" s="343">
        <f t="shared" si="178"/>
        <v>7</v>
      </c>
      <c r="BI53" s="344">
        <f>IF(BF53&gt;=5,BF53,IF(BG53&gt;=5,BF53&amp;"/"&amp;BG53,BF53&amp;"/"&amp;BG53))</f>
        <v>7</v>
      </c>
      <c r="BJ53" s="311">
        <v>7</v>
      </c>
      <c r="BK53" s="310">
        <v>7</v>
      </c>
      <c r="BL53" s="349"/>
      <c r="BM53" s="338">
        <f t="shared" si="179"/>
        <v>7</v>
      </c>
      <c r="BN53" s="311">
        <f t="shared" si="180"/>
        <v>7</v>
      </c>
      <c r="BO53" s="28" t="str">
        <f t="shared" si="181"/>
        <v>-</v>
      </c>
      <c r="BP53" s="343">
        <f t="shared" si="182"/>
        <v>7</v>
      </c>
      <c r="BQ53" s="350">
        <f t="shared" si="183"/>
        <v>7</v>
      </c>
      <c r="BR53" s="466">
        <f t="shared" si="184"/>
        <v>6.3</v>
      </c>
      <c r="BS53" s="467">
        <f t="shared" si="185"/>
        <v>6.3</v>
      </c>
      <c r="BT53" s="337" t="str">
        <f t="shared" si="186"/>
        <v>TBK</v>
      </c>
      <c r="BU53" s="311">
        <v>6.2</v>
      </c>
      <c r="BV53" s="310">
        <v>7</v>
      </c>
      <c r="BW53" s="270"/>
      <c r="BX53" s="338">
        <f t="shared" si="187"/>
        <v>7</v>
      </c>
      <c r="BY53" s="311">
        <f t="shared" si="188"/>
        <v>6.6</v>
      </c>
      <c r="BZ53" s="28" t="str">
        <f t="shared" si="189"/>
        <v>-</v>
      </c>
      <c r="CA53" s="343">
        <f t="shared" si="190"/>
        <v>6.6</v>
      </c>
      <c r="CB53" s="344">
        <f t="shared" si="191"/>
        <v>6.6</v>
      </c>
      <c r="CC53" s="311">
        <v>7.5</v>
      </c>
      <c r="CD53" s="351">
        <v>7</v>
      </c>
      <c r="CE53" s="351"/>
      <c r="CF53" s="338">
        <f t="shared" si="192"/>
        <v>7</v>
      </c>
      <c r="CG53" s="311">
        <f t="shared" si="193"/>
        <v>7.3</v>
      </c>
      <c r="CH53" s="28" t="str">
        <f t="shared" si="194"/>
        <v>-</v>
      </c>
      <c r="CI53" s="343">
        <f t="shared" si="195"/>
        <v>7.3</v>
      </c>
      <c r="CJ53" s="353">
        <f t="shared" si="196"/>
        <v>7.3</v>
      </c>
      <c r="CK53" s="311">
        <v>7.7</v>
      </c>
      <c r="CL53" s="351">
        <v>8</v>
      </c>
      <c r="CM53" s="351"/>
      <c r="CN53" s="338">
        <f t="shared" si="197"/>
        <v>8</v>
      </c>
      <c r="CO53" s="311">
        <f t="shared" si="198"/>
        <v>7.9</v>
      </c>
      <c r="CP53" s="28" t="str">
        <f t="shared" si="199"/>
        <v>-</v>
      </c>
      <c r="CQ53" s="343">
        <f t="shared" si="200"/>
        <v>7.9</v>
      </c>
      <c r="CR53" s="348">
        <f t="shared" si="201"/>
        <v>7.9</v>
      </c>
      <c r="CS53" s="311">
        <v>6</v>
      </c>
      <c r="CT53" s="351">
        <v>6</v>
      </c>
      <c r="CU53" s="351"/>
      <c r="CV53" s="338">
        <f t="shared" si="202"/>
        <v>6</v>
      </c>
      <c r="CW53" s="311">
        <f t="shared" si="203"/>
        <v>6</v>
      </c>
      <c r="CX53" s="28" t="str">
        <f t="shared" si="204"/>
        <v>-</v>
      </c>
      <c r="CY53" s="343">
        <f t="shared" si="205"/>
        <v>6</v>
      </c>
      <c r="CZ53" s="348">
        <f t="shared" si="206"/>
        <v>6</v>
      </c>
      <c r="DA53" s="311">
        <v>8</v>
      </c>
      <c r="DB53" s="351">
        <v>9</v>
      </c>
      <c r="DC53" s="352"/>
      <c r="DD53" s="338">
        <f t="shared" si="207"/>
        <v>9</v>
      </c>
      <c r="DE53" s="311">
        <f t="shared" si="208"/>
        <v>8.5</v>
      </c>
      <c r="DF53" s="28" t="str">
        <f t="shared" si="209"/>
        <v>-</v>
      </c>
      <c r="DG53" s="343">
        <f t="shared" si="210"/>
        <v>8.5</v>
      </c>
      <c r="DH53" s="348">
        <f t="shared" si="211"/>
        <v>8.5</v>
      </c>
      <c r="DI53" s="311">
        <v>6</v>
      </c>
      <c r="DJ53" s="351">
        <v>6</v>
      </c>
      <c r="DK53" s="359"/>
      <c r="DL53" s="338">
        <f t="shared" si="212"/>
        <v>6</v>
      </c>
      <c r="DM53" s="311">
        <f t="shared" si="213"/>
        <v>6</v>
      </c>
      <c r="DN53" s="28" t="str">
        <f t="shared" si="214"/>
        <v>-</v>
      </c>
      <c r="DO53" s="343">
        <f t="shared" si="271"/>
        <v>6</v>
      </c>
      <c r="DP53" s="348">
        <f t="shared" si="272"/>
        <v>6</v>
      </c>
      <c r="DQ53" s="311">
        <v>7</v>
      </c>
      <c r="DR53" s="351">
        <v>6</v>
      </c>
      <c r="DS53" s="351"/>
      <c r="DT53" s="338">
        <f t="shared" si="215"/>
        <v>6</v>
      </c>
      <c r="DU53" s="311">
        <f t="shared" si="216"/>
        <v>6.5</v>
      </c>
      <c r="DV53" s="28" t="str">
        <f t="shared" si="217"/>
        <v>-</v>
      </c>
      <c r="DW53" s="343">
        <f t="shared" si="218"/>
        <v>6.5</v>
      </c>
      <c r="DX53" s="348">
        <f t="shared" si="219"/>
        <v>6.5</v>
      </c>
      <c r="DY53" s="311">
        <v>4.3</v>
      </c>
      <c r="DZ53" s="351">
        <v>6</v>
      </c>
      <c r="EA53" s="351"/>
      <c r="EB53" s="338">
        <f t="shared" si="220"/>
        <v>6</v>
      </c>
      <c r="EC53" s="311">
        <f t="shared" si="221"/>
        <v>5.2</v>
      </c>
      <c r="ED53" s="28" t="str">
        <f t="shared" si="222"/>
        <v>-</v>
      </c>
      <c r="EE53" s="343">
        <f>MAX(EC53:ED53)</f>
        <v>5.2</v>
      </c>
      <c r="EF53" s="350">
        <f>IF(EC53&gt;=5,EC53,IF(ED53&gt;=5,EC53&amp;"/"&amp;ED53,EC53&amp;"/"&amp;ED53))</f>
        <v>5.2</v>
      </c>
      <c r="EG53" s="354">
        <f t="shared" si="268"/>
        <v>6.7</v>
      </c>
      <c r="EH53" s="354">
        <f t="shared" si="269"/>
        <v>6.7</v>
      </c>
      <c r="EI53" s="337" t="str">
        <f t="shared" si="223"/>
        <v>TBK</v>
      </c>
      <c r="EJ53" s="355">
        <f t="shared" si="270"/>
        <v>6.5</v>
      </c>
      <c r="EK53" s="337" t="str">
        <f t="shared" si="224"/>
        <v>TBK</v>
      </c>
      <c r="EL53" s="345">
        <v>8</v>
      </c>
      <c r="EM53" s="351">
        <v>6</v>
      </c>
      <c r="EN53" s="351"/>
      <c r="EO53" s="357">
        <f t="shared" si="225"/>
        <v>6</v>
      </c>
      <c r="EP53" s="345">
        <f t="shared" si="226"/>
        <v>7</v>
      </c>
      <c r="EQ53" s="147" t="str">
        <f t="shared" si="227"/>
        <v>-</v>
      </c>
      <c r="ER53" s="343">
        <f>MAX(EP53:EQ53)</f>
        <v>7</v>
      </c>
      <c r="ES53" s="350">
        <f>IF(EP53&gt;=5,EP53,IF(EQ53&gt;=5,EP53&amp;"/"&amp;EQ53,EP53&amp;"/"&amp;EQ53))</f>
        <v>7</v>
      </c>
      <c r="ET53" s="345">
        <v>7</v>
      </c>
      <c r="EU53" s="351">
        <v>5</v>
      </c>
      <c r="EV53" s="351"/>
      <c r="EW53" s="357">
        <f t="shared" si="228"/>
        <v>5</v>
      </c>
      <c r="EX53" s="345">
        <f t="shared" si="229"/>
        <v>6</v>
      </c>
      <c r="EY53" s="147" t="str">
        <f t="shared" si="230"/>
        <v>-</v>
      </c>
      <c r="EZ53" s="343">
        <f>MAX(EX53:EY53)</f>
        <v>6</v>
      </c>
      <c r="FA53" s="350">
        <f t="shared" si="231"/>
        <v>6</v>
      </c>
      <c r="FB53" s="345">
        <v>6.5</v>
      </c>
      <c r="FC53" s="351">
        <v>3</v>
      </c>
      <c r="FD53" s="351">
        <v>6</v>
      </c>
      <c r="FE53" s="357" t="str">
        <f t="shared" si="232"/>
        <v>3/6</v>
      </c>
      <c r="FF53" s="345">
        <f t="shared" si="233"/>
        <v>4.8</v>
      </c>
      <c r="FG53" s="147">
        <f t="shared" si="234"/>
        <v>6.3</v>
      </c>
      <c r="FH53" s="343">
        <f>MAX(FF53:FG53)</f>
        <v>6.3</v>
      </c>
      <c r="FI53" s="350" t="str">
        <f t="shared" si="235"/>
        <v>4.8/6.3</v>
      </c>
      <c r="FJ53" s="256">
        <v>7</v>
      </c>
      <c r="FK53" s="256"/>
      <c r="FL53" s="256">
        <f>MAX(FJ53:FK53)</f>
        <v>7</v>
      </c>
      <c r="FM53" s="445">
        <f t="shared" si="236"/>
        <v>7</v>
      </c>
      <c r="FN53" s="345">
        <v>6.67</v>
      </c>
      <c r="FO53" s="351">
        <v>5</v>
      </c>
      <c r="FP53" s="351"/>
      <c r="FQ53" s="357">
        <f t="shared" si="237"/>
        <v>5</v>
      </c>
      <c r="FR53" s="345">
        <f t="shared" si="238"/>
        <v>5.8</v>
      </c>
      <c r="FS53" s="147" t="str">
        <f t="shared" si="239"/>
        <v>-</v>
      </c>
      <c r="FT53" s="343">
        <f>MAX(FR53:FS53)</f>
        <v>5.8</v>
      </c>
      <c r="FU53" s="350">
        <f>IF(FR53&gt;=5,FR53,IF(FS53&gt;=5,FR53&amp;"/"&amp;FS53,FR53&amp;"/"&amp;FS53))</f>
        <v>5.8</v>
      </c>
      <c r="FV53" s="256">
        <v>7</v>
      </c>
      <c r="FW53" s="256"/>
      <c r="FX53" s="256">
        <f>MAX(FV53:FW53)</f>
        <v>7</v>
      </c>
      <c r="FY53" s="445">
        <f t="shared" si="240"/>
        <v>7</v>
      </c>
      <c r="FZ53" s="345">
        <v>7</v>
      </c>
      <c r="GA53" s="351">
        <v>9</v>
      </c>
      <c r="GB53" s="351"/>
      <c r="GC53" s="357">
        <f t="shared" si="241"/>
        <v>9</v>
      </c>
      <c r="GD53" s="345">
        <f t="shared" si="242"/>
        <v>8</v>
      </c>
      <c r="GE53" s="147" t="str">
        <f t="shared" si="243"/>
        <v>-</v>
      </c>
      <c r="GF53" s="343">
        <f>MAX(GD53:GE53)</f>
        <v>8</v>
      </c>
      <c r="GG53" s="350">
        <f>IF(GD53&gt;=5,GD53,IF(GE53&gt;=5,GD53&amp;"/"&amp;GE53,GD53&amp;"/"&amp;GE53))</f>
        <v>8</v>
      </c>
      <c r="GH53" s="335">
        <f t="shared" si="244"/>
        <v>6.5</v>
      </c>
      <c r="GI53" s="335">
        <f t="shared" si="245"/>
        <v>6.6</v>
      </c>
      <c r="GJ53" s="337" t="str">
        <f t="shared" si="246"/>
        <v>TBK</v>
      </c>
      <c r="GK53" s="345">
        <v>6.5</v>
      </c>
      <c r="GL53" s="351">
        <v>4</v>
      </c>
      <c r="GM53" s="351"/>
      <c r="GN53" s="357">
        <f t="shared" si="247"/>
        <v>4</v>
      </c>
      <c r="GO53" s="345">
        <f t="shared" si="248"/>
        <v>5.3</v>
      </c>
      <c r="GP53" s="147" t="str">
        <f t="shared" si="249"/>
        <v>-</v>
      </c>
      <c r="GQ53" s="343">
        <f>MAX(GO53:GP53)</f>
        <v>5.3</v>
      </c>
      <c r="GR53" s="350">
        <f t="shared" si="250"/>
        <v>5.3</v>
      </c>
      <c r="GS53" s="345">
        <v>7.3</v>
      </c>
      <c r="GT53" s="351">
        <v>6</v>
      </c>
      <c r="GU53" s="351"/>
      <c r="GV53" s="357">
        <f t="shared" si="251"/>
        <v>6</v>
      </c>
      <c r="GW53" s="345">
        <f t="shared" si="252"/>
        <v>6.7</v>
      </c>
      <c r="GX53" s="147" t="str">
        <f t="shared" si="253"/>
        <v>-</v>
      </c>
      <c r="GY53" s="343">
        <f>MAX(GW53:GX53)</f>
        <v>6.7</v>
      </c>
      <c r="GZ53" s="350">
        <f t="shared" si="254"/>
        <v>6.7</v>
      </c>
      <c r="HA53" s="345">
        <v>6</v>
      </c>
      <c r="HB53" s="351">
        <v>8</v>
      </c>
      <c r="HC53" s="351"/>
      <c r="HD53" s="357">
        <f t="shared" si="255"/>
        <v>8</v>
      </c>
      <c r="HE53" s="345">
        <f t="shared" si="256"/>
        <v>7</v>
      </c>
      <c r="HF53" s="147" t="str">
        <f t="shared" si="257"/>
        <v>-</v>
      </c>
      <c r="HG53" s="343">
        <f>MAX(HE53:HF53)</f>
        <v>7</v>
      </c>
      <c r="HH53" s="350">
        <f t="shared" si="258"/>
        <v>7</v>
      </c>
      <c r="HI53" s="256">
        <v>6</v>
      </c>
      <c r="HJ53" s="256"/>
      <c r="HK53" s="256">
        <f>MAX(HI53:HJ53)</f>
        <v>6</v>
      </c>
      <c r="HL53" s="445">
        <f t="shared" si="259"/>
        <v>6</v>
      </c>
      <c r="HM53" s="256">
        <v>6</v>
      </c>
      <c r="HN53" s="256"/>
      <c r="HO53" s="256">
        <f>MAX(HM53:HN53)</f>
        <v>6</v>
      </c>
      <c r="HP53" s="445">
        <f t="shared" si="260"/>
        <v>6</v>
      </c>
      <c r="HQ53" s="336">
        <f t="shared" si="261"/>
        <v>6.2</v>
      </c>
      <c r="HR53" s="336">
        <f t="shared" si="262"/>
        <v>6.2</v>
      </c>
      <c r="HS53" s="337" t="str">
        <f t="shared" si="263"/>
        <v>TBK</v>
      </c>
      <c r="HT53" s="443">
        <f t="shared" si="264"/>
        <v>6.4</v>
      </c>
      <c r="HU53" s="286" t="str">
        <f t="shared" si="265"/>
        <v>TBK</v>
      </c>
      <c r="HV53" s="444">
        <f t="shared" si="266"/>
        <v>6.5</v>
      </c>
      <c r="HW53" s="286" t="str">
        <f t="shared" si="267"/>
        <v>TBK</v>
      </c>
      <c r="HX53" s="619">
        <v>5</v>
      </c>
      <c r="HY53" s="619">
        <v>7</v>
      </c>
      <c r="HZ53" s="622">
        <v>3</v>
      </c>
      <c r="IA53" s="613">
        <f>ROUND(SUM(HX53:HZ53)/3,1)</f>
        <v>5</v>
      </c>
      <c r="IB53" s="648">
        <f t="shared" si="155"/>
        <v>5.8</v>
      </c>
      <c r="IC53" s="615" t="s">
        <v>492</v>
      </c>
    </row>
    <row r="54" spans="1:237" s="17" customFormat="1" ht="15.75" customHeight="1">
      <c r="A54" s="564">
        <v>5</v>
      </c>
      <c r="B54" s="452">
        <v>18</v>
      </c>
      <c r="C54" s="456" t="s">
        <v>89</v>
      </c>
      <c r="D54" s="458" t="s">
        <v>54</v>
      </c>
      <c r="E54" s="459" t="s">
        <v>25</v>
      </c>
      <c r="F54" s="98" t="s">
        <v>66</v>
      </c>
      <c r="G54" s="99" t="s">
        <v>122</v>
      </c>
      <c r="H54" s="99" t="s">
        <v>127</v>
      </c>
      <c r="I54" s="52">
        <v>3</v>
      </c>
      <c r="J54" s="52">
        <v>5</v>
      </c>
      <c r="K54" s="308" t="s">
        <v>227</v>
      </c>
      <c r="L54" s="310">
        <v>5</v>
      </c>
      <c r="M54" s="310"/>
      <c r="N54" s="310">
        <f>L54</f>
        <v>5</v>
      </c>
      <c r="O54" s="338">
        <v>7</v>
      </c>
      <c r="P54" s="338"/>
      <c r="Q54" s="338">
        <f t="shared" si="156"/>
        <v>7</v>
      </c>
      <c r="R54" s="311">
        <f t="shared" si="157"/>
        <v>5</v>
      </c>
      <c r="S54" s="312">
        <v>5.7</v>
      </c>
      <c r="T54" s="339">
        <f t="shared" si="158"/>
        <v>5.7</v>
      </c>
      <c r="U54" s="340" t="s">
        <v>238</v>
      </c>
      <c r="V54" s="341">
        <v>6.6</v>
      </c>
      <c r="W54" s="342">
        <v>5</v>
      </c>
      <c r="X54" s="342"/>
      <c r="Y54" s="338">
        <f t="shared" si="159"/>
        <v>5</v>
      </c>
      <c r="Z54" s="311">
        <f t="shared" si="160"/>
        <v>5.8</v>
      </c>
      <c r="AA54" s="28" t="str">
        <f t="shared" si="161"/>
        <v>-</v>
      </c>
      <c r="AB54" s="343">
        <f t="shared" si="162"/>
        <v>5.8</v>
      </c>
      <c r="AC54" s="344">
        <f t="shared" si="163"/>
        <v>5.8</v>
      </c>
      <c r="AD54" s="311">
        <v>7.7</v>
      </c>
      <c r="AE54" s="310">
        <v>6</v>
      </c>
      <c r="AF54" s="338"/>
      <c r="AG54" s="338">
        <f>IF(AH54&gt;=5,AE54,IF(AI54&gt;=5,AE54&amp;"/"&amp;AF54,AE54&amp;"/"&amp;AF54))</f>
        <v>6</v>
      </c>
      <c r="AH54" s="311">
        <f>ROUND((AD54+AE54)/2,1)</f>
        <v>6.9</v>
      </c>
      <c r="AI54" s="28" t="str">
        <f t="shared" si="164"/>
        <v>-</v>
      </c>
      <c r="AJ54" s="345">
        <f t="shared" si="165"/>
        <v>6.9</v>
      </c>
      <c r="AK54" s="346">
        <f t="shared" si="166"/>
        <v>6.9</v>
      </c>
      <c r="AL54" s="347">
        <v>6.5</v>
      </c>
      <c r="AM54" s="310">
        <v>4</v>
      </c>
      <c r="AN54" s="338"/>
      <c r="AO54" s="338">
        <f t="shared" si="167"/>
        <v>4</v>
      </c>
      <c r="AP54" s="311">
        <f t="shared" si="168"/>
        <v>5.3</v>
      </c>
      <c r="AQ54" s="28" t="str">
        <f t="shared" si="169"/>
        <v>-</v>
      </c>
      <c r="AR54" s="343">
        <f t="shared" si="170"/>
        <v>5.3</v>
      </c>
      <c r="AS54" s="344">
        <f t="shared" si="171"/>
        <v>5.3</v>
      </c>
      <c r="AT54" s="342">
        <v>6</v>
      </c>
      <c r="AU54" s="342">
        <v>6</v>
      </c>
      <c r="AV54" s="342"/>
      <c r="AW54" s="338">
        <f t="shared" si="172"/>
        <v>6</v>
      </c>
      <c r="AX54" s="311">
        <f t="shared" si="173"/>
        <v>6</v>
      </c>
      <c r="AY54" s="28" t="str">
        <f t="shared" si="174"/>
        <v>-</v>
      </c>
      <c r="AZ54" s="343">
        <f t="shared" si="175"/>
        <v>6</v>
      </c>
      <c r="BA54" s="348">
        <f t="shared" si="176"/>
        <v>6</v>
      </c>
      <c r="BB54" s="311">
        <v>7</v>
      </c>
      <c r="BC54" s="310">
        <v>4</v>
      </c>
      <c r="BD54" s="338"/>
      <c r="BE54" s="338">
        <f>IF(BF54&gt;=5,BC54,IF(BG54&gt;=5,BC54&amp;"/"&amp;BD54,BC54&amp;"/"&amp;BD54))</f>
        <v>4</v>
      </c>
      <c r="BF54" s="311">
        <f t="shared" si="177"/>
        <v>5.5</v>
      </c>
      <c r="BG54" s="28" t="str">
        <f>IF(ISNUMBER(BD54),ROUND((BB54+BD54)/2,1),"-")</f>
        <v>-</v>
      </c>
      <c r="BH54" s="343">
        <f t="shared" si="178"/>
        <v>5.5</v>
      </c>
      <c r="BI54" s="344">
        <f>IF(BF54&gt;=5,BF54,IF(BG54&gt;=5,BF54&amp;"/"&amp;BG54,BF54&amp;"/"&amp;BG54))</f>
        <v>5.5</v>
      </c>
      <c r="BJ54" s="311">
        <v>5.5</v>
      </c>
      <c r="BK54" s="310">
        <v>5</v>
      </c>
      <c r="BL54" s="358"/>
      <c r="BM54" s="338">
        <f t="shared" si="179"/>
        <v>5</v>
      </c>
      <c r="BN54" s="311">
        <f t="shared" si="180"/>
        <v>5.3</v>
      </c>
      <c r="BO54" s="28" t="str">
        <f t="shared" si="181"/>
        <v>-</v>
      </c>
      <c r="BP54" s="343">
        <f t="shared" si="182"/>
        <v>5.3</v>
      </c>
      <c r="BQ54" s="353">
        <f t="shared" si="183"/>
        <v>5.3</v>
      </c>
      <c r="BR54" s="466">
        <f t="shared" si="184"/>
        <v>5.8</v>
      </c>
      <c r="BS54" s="467">
        <f t="shared" si="185"/>
        <v>5.9</v>
      </c>
      <c r="BT54" s="337" t="str">
        <f t="shared" si="186"/>
        <v>TB</v>
      </c>
      <c r="BU54" s="311">
        <v>8.6</v>
      </c>
      <c r="BV54" s="310">
        <v>7</v>
      </c>
      <c r="BW54" s="270"/>
      <c r="BX54" s="338">
        <f t="shared" si="187"/>
        <v>7</v>
      </c>
      <c r="BY54" s="311">
        <f t="shared" si="188"/>
        <v>7.8</v>
      </c>
      <c r="BZ54" s="28" t="str">
        <f t="shared" si="189"/>
        <v>-</v>
      </c>
      <c r="CA54" s="343">
        <f t="shared" si="190"/>
        <v>7.8</v>
      </c>
      <c r="CB54" s="344">
        <f t="shared" si="191"/>
        <v>7.8</v>
      </c>
      <c r="CC54" s="311">
        <v>7</v>
      </c>
      <c r="CD54" s="351">
        <v>5</v>
      </c>
      <c r="CE54" s="351"/>
      <c r="CF54" s="338">
        <f t="shared" si="192"/>
        <v>5</v>
      </c>
      <c r="CG54" s="311">
        <f t="shared" si="193"/>
        <v>6</v>
      </c>
      <c r="CH54" s="28" t="str">
        <f t="shared" si="194"/>
        <v>-</v>
      </c>
      <c r="CI54" s="343">
        <f t="shared" si="195"/>
        <v>6</v>
      </c>
      <c r="CJ54" s="353">
        <f t="shared" si="196"/>
        <v>6</v>
      </c>
      <c r="CK54" s="311">
        <v>5.7</v>
      </c>
      <c r="CL54" s="351">
        <v>7</v>
      </c>
      <c r="CM54" s="351"/>
      <c r="CN54" s="338">
        <f t="shared" si="197"/>
        <v>7</v>
      </c>
      <c r="CO54" s="311">
        <f t="shared" si="198"/>
        <v>6.4</v>
      </c>
      <c r="CP54" s="28" t="str">
        <f t="shared" si="199"/>
        <v>-</v>
      </c>
      <c r="CQ54" s="343">
        <f t="shared" si="200"/>
        <v>6.4</v>
      </c>
      <c r="CR54" s="348">
        <f t="shared" si="201"/>
        <v>6.4</v>
      </c>
      <c r="CS54" s="311">
        <v>6.5</v>
      </c>
      <c r="CT54" s="351">
        <v>6</v>
      </c>
      <c r="CU54" s="351"/>
      <c r="CV54" s="338">
        <f t="shared" si="202"/>
        <v>6</v>
      </c>
      <c r="CW54" s="311">
        <f t="shared" si="203"/>
        <v>6.3</v>
      </c>
      <c r="CX54" s="28" t="str">
        <f t="shared" si="204"/>
        <v>-</v>
      </c>
      <c r="CY54" s="343">
        <f t="shared" si="205"/>
        <v>6.3</v>
      </c>
      <c r="CZ54" s="348">
        <f t="shared" si="206"/>
        <v>6.3</v>
      </c>
      <c r="DA54" s="311">
        <v>6.3</v>
      </c>
      <c r="DB54" s="351">
        <v>8</v>
      </c>
      <c r="DC54" s="351"/>
      <c r="DD54" s="338">
        <f t="shared" si="207"/>
        <v>8</v>
      </c>
      <c r="DE54" s="311">
        <f t="shared" si="208"/>
        <v>7.2</v>
      </c>
      <c r="DF54" s="28" t="str">
        <f t="shared" si="209"/>
        <v>-</v>
      </c>
      <c r="DG54" s="343">
        <f t="shared" si="210"/>
        <v>7.2</v>
      </c>
      <c r="DH54" s="348">
        <f t="shared" si="211"/>
        <v>7.2</v>
      </c>
      <c r="DI54" s="311">
        <v>6.5</v>
      </c>
      <c r="DJ54" s="351">
        <v>6</v>
      </c>
      <c r="DK54" s="359"/>
      <c r="DL54" s="338">
        <f t="shared" si="212"/>
        <v>6</v>
      </c>
      <c r="DM54" s="311">
        <f t="shared" si="213"/>
        <v>6.3</v>
      </c>
      <c r="DN54" s="28" t="str">
        <f t="shared" si="214"/>
        <v>-</v>
      </c>
      <c r="DO54" s="343">
        <f t="shared" si="271"/>
        <v>6.3</v>
      </c>
      <c r="DP54" s="348">
        <f t="shared" si="272"/>
        <v>6.3</v>
      </c>
      <c r="DQ54" s="311">
        <v>6</v>
      </c>
      <c r="DR54" s="351">
        <v>1</v>
      </c>
      <c r="DS54" s="351">
        <v>4</v>
      </c>
      <c r="DT54" s="338" t="str">
        <f t="shared" si="215"/>
        <v>1/4</v>
      </c>
      <c r="DU54" s="311">
        <f t="shared" si="216"/>
        <v>3.5</v>
      </c>
      <c r="DV54" s="28">
        <f t="shared" si="217"/>
        <v>5</v>
      </c>
      <c r="DW54" s="343">
        <f t="shared" si="218"/>
        <v>5</v>
      </c>
      <c r="DX54" s="348" t="str">
        <f t="shared" si="219"/>
        <v>3.5/5</v>
      </c>
      <c r="DY54" s="311">
        <v>4</v>
      </c>
      <c r="DZ54" s="351">
        <v>3</v>
      </c>
      <c r="EA54" s="351">
        <v>6</v>
      </c>
      <c r="EB54" s="338" t="str">
        <f t="shared" si="220"/>
        <v>3/6</v>
      </c>
      <c r="EC54" s="311">
        <f t="shared" si="221"/>
        <v>3.5</v>
      </c>
      <c r="ED54" s="28">
        <f t="shared" si="222"/>
        <v>5</v>
      </c>
      <c r="EE54" s="343">
        <f>MAX(EC54:ED54)</f>
        <v>5</v>
      </c>
      <c r="EF54" s="350" t="str">
        <f>IF(EC54&gt;=5,EC54,IF(ED54&gt;=5,EC54&amp;"/"&amp;ED54,EC54&amp;"/"&amp;ED54))</f>
        <v>3.5/5</v>
      </c>
      <c r="EG54" s="354">
        <f t="shared" si="268"/>
        <v>5.7</v>
      </c>
      <c r="EH54" s="354">
        <f t="shared" si="269"/>
        <v>6.1</v>
      </c>
      <c r="EI54" s="337" t="str">
        <f t="shared" si="223"/>
        <v>TBK</v>
      </c>
      <c r="EJ54" s="355">
        <f t="shared" si="270"/>
        <v>6</v>
      </c>
      <c r="EK54" s="337" t="str">
        <f t="shared" si="224"/>
        <v>TBK</v>
      </c>
      <c r="EL54" s="345">
        <v>5</v>
      </c>
      <c r="EM54" s="351">
        <v>1</v>
      </c>
      <c r="EN54" s="351">
        <v>3</v>
      </c>
      <c r="EO54" s="357" t="str">
        <f t="shared" si="225"/>
        <v>1/3</v>
      </c>
      <c r="EP54" s="345">
        <f t="shared" si="226"/>
        <v>3</v>
      </c>
      <c r="EQ54" s="147">
        <f t="shared" si="227"/>
        <v>4</v>
      </c>
      <c r="ER54" s="343">
        <v>6.3</v>
      </c>
      <c r="ES54" s="262" t="s">
        <v>460</v>
      </c>
      <c r="ET54" s="345">
        <v>5.5</v>
      </c>
      <c r="EU54" s="351">
        <v>6</v>
      </c>
      <c r="EV54" s="351"/>
      <c r="EW54" s="357">
        <f t="shared" si="228"/>
        <v>6</v>
      </c>
      <c r="EX54" s="345">
        <f t="shared" si="229"/>
        <v>5.8</v>
      </c>
      <c r="EY54" s="147" t="str">
        <f t="shared" si="230"/>
        <v>-</v>
      </c>
      <c r="EZ54" s="343">
        <f>MAX(EX54:EY54)</f>
        <v>5.8</v>
      </c>
      <c r="FA54" s="350">
        <f t="shared" si="231"/>
        <v>5.8</v>
      </c>
      <c r="FB54" s="345">
        <v>7</v>
      </c>
      <c r="FC54" s="351">
        <v>3</v>
      </c>
      <c r="FD54" s="351"/>
      <c r="FE54" s="357">
        <f t="shared" si="232"/>
        <v>3</v>
      </c>
      <c r="FF54" s="345">
        <f t="shared" si="233"/>
        <v>5</v>
      </c>
      <c r="FG54" s="147" t="str">
        <f t="shared" si="234"/>
        <v>-</v>
      </c>
      <c r="FH54" s="343">
        <f>MAX(FF54:FG54)</f>
        <v>5</v>
      </c>
      <c r="FI54" s="350">
        <f t="shared" si="235"/>
        <v>5</v>
      </c>
      <c r="FJ54" s="256">
        <v>7</v>
      </c>
      <c r="FK54" s="256"/>
      <c r="FL54" s="256">
        <f>MAX(FJ54:FK54)</f>
        <v>7</v>
      </c>
      <c r="FM54" s="445">
        <f t="shared" si="236"/>
        <v>7</v>
      </c>
      <c r="FN54" s="345">
        <v>6.33</v>
      </c>
      <c r="FO54" s="351">
        <v>5</v>
      </c>
      <c r="FP54" s="351"/>
      <c r="FQ54" s="357">
        <f t="shared" si="237"/>
        <v>5</v>
      </c>
      <c r="FR54" s="345">
        <f t="shared" si="238"/>
        <v>5.7</v>
      </c>
      <c r="FS54" s="147" t="str">
        <f t="shared" si="239"/>
        <v>-</v>
      </c>
      <c r="FT54" s="343">
        <f>MAX(FR54:FS54)</f>
        <v>5.7</v>
      </c>
      <c r="FU54" s="350">
        <f>IF(FR54&gt;=5,FR54,IF(FS54&gt;=5,FR54&amp;"/"&amp;FS54,FR54&amp;"/"&amp;FS54))</f>
        <v>5.7</v>
      </c>
      <c r="FV54" s="256">
        <v>8</v>
      </c>
      <c r="FW54" s="256"/>
      <c r="FX54" s="256">
        <f>MAX(FV54:FW54)</f>
        <v>8</v>
      </c>
      <c r="FY54" s="445">
        <f t="shared" si="240"/>
        <v>8</v>
      </c>
      <c r="FZ54" s="345">
        <v>5</v>
      </c>
      <c r="GA54" s="351">
        <v>4</v>
      </c>
      <c r="GB54" s="351">
        <v>6</v>
      </c>
      <c r="GC54" s="357" t="str">
        <f t="shared" si="241"/>
        <v>4/6</v>
      </c>
      <c r="GD54" s="345">
        <f t="shared" si="242"/>
        <v>4.5</v>
      </c>
      <c r="GE54" s="147">
        <f t="shared" si="243"/>
        <v>5.5</v>
      </c>
      <c r="GF54" s="343">
        <f>MAX(GD54:GE54)</f>
        <v>5.5</v>
      </c>
      <c r="GG54" s="350" t="str">
        <f>IF(GD54&gt;=5,GD54,IF(GE54&gt;=5,GD54&amp;"/"&amp;GE54,GD54&amp;"/"&amp;GE54))</f>
        <v>4.5/5.5</v>
      </c>
      <c r="GH54" s="335">
        <f t="shared" si="244"/>
        <v>6</v>
      </c>
      <c r="GI54" s="335">
        <f t="shared" si="245"/>
        <v>6.4</v>
      </c>
      <c r="GJ54" s="337" t="str">
        <f t="shared" si="246"/>
        <v>TBK</v>
      </c>
      <c r="GK54" s="345">
        <v>5.5</v>
      </c>
      <c r="GL54" s="351">
        <v>5</v>
      </c>
      <c r="GM54" s="351"/>
      <c r="GN54" s="357">
        <f t="shared" si="247"/>
        <v>5</v>
      </c>
      <c r="GO54" s="345">
        <f t="shared" si="248"/>
        <v>5.3</v>
      </c>
      <c r="GP54" s="147" t="str">
        <f t="shared" si="249"/>
        <v>-</v>
      </c>
      <c r="GQ54" s="343">
        <f>MAX(GO54:GP54)</f>
        <v>5.3</v>
      </c>
      <c r="GR54" s="350">
        <f t="shared" si="250"/>
        <v>5.3</v>
      </c>
      <c r="GS54" s="345">
        <v>6.6</v>
      </c>
      <c r="GT54" s="351">
        <v>4</v>
      </c>
      <c r="GU54" s="351"/>
      <c r="GV54" s="357">
        <f t="shared" si="251"/>
        <v>4</v>
      </c>
      <c r="GW54" s="345">
        <f t="shared" si="252"/>
        <v>5.3</v>
      </c>
      <c r="GX54" s="147" t="str">
        <f t="shared" si="253"/>
        <v>-</v>
      </c>
      <c r="GY54" s="343">
        <f>MAX(GW54:GX54)</f>
        <v>5.3</v>
      </c>
      <c r="GZ54" s="350">
        <f t="shared" si="254"/>
        <v>5.3</v>
      </c>
      <c r="HA54" s="345">
        <v>5</v>
      </c>
      <c r="HB54" s="351">
        <v>7</v>
      </c>
      <c r="HC54" s="351"/>
      <c r="HD54" s="357">
        <f t="shared" si="255"/>
        <v>7</v>
      </c>
      <c r="HE54" s="345">
        <f t="shared" si="256"/>
        <v>6</v>
      </c>
      <c r="HF54" s="147" t="str">
        <f t="shared" si="257"/>
        <v>-</v>
      </c>
      <c r="HG54" s="343">
        <f>MAX(HE54:HF54)</f>
        <v>6</v>
      </c>
      <c r="HH54" s="350">
        <f t="shared" si="258"/>
        <v>6</v>
      </c>
      <c r="HI54" s="256">
        <v>6</v>
      </c>
      <c r="HJ54" s="256"/>
      <c r="HK54" s="256">
        <f>MAX(HI54:HJ54)</f>
        <v>6</v>
      </c>
      <c r="HL54" s="445">
        <f t="shared" si="259"/>
        <v>6</v>
      </c>
      <c r="HM54" s="256">
        <v>7</v>
      </c>
      <c r="HN54" s="256"/>
      <c r="HO54" s="256">
        <f>MAX(HM54:HN54)</f>
        <v>7</v>
      </c>
      <c r="HP54" s="445">
        <f t="shared" si="260"/>
        <v>7</v>
      </c>
      <c r="HQ54" s="336">
        <f t="shared" si="261"/>
        <v>6.1</v>
      </c>
      <c r="HR54" s="336">
        <f t="shared" si="262"/>
        <v>6.1</v>
      </c>
      <c r="HS54" s="337" t="str">
        <f t="shared" si="263"/>
        <v>TBK</v>
      </c>
      <c r="HT54" s="443">
        <f t="shared" si="264"/>
        <v>6.3</v>
      </c>
      <c r="HU54" s="286" t="str">
        <f t="shared" si="265"/>
        <v>TBK</v>
      </c>
      <c r="HV54" s="444">
        <f t="shared" si="266"/>
        <v>6.1</v>
      </c>
      <c r="HW54" s="286" t="str">
        <f t="shared" si="267"/>
        <v>TBK</v>
      </c>
      <c r="HX54" s="619">
        <v>5</v>
      </c>
      <c r="HY54" s="622">
        <v>4</v>
      </c>
      <c r="HZ54" s="622">
        <v>3</v>
      </c>
      <c r="IA54" s="641">
        <f>ROUND(SUM(HX54:HZ54)/3,1)</f>
        <v>4</v>
      </c>
      <c r="IB54" s="648">
        <f t="shared" si="155"/>
        <v>5.1</v>
      </c>
      <c r="IC54" s="615" t="s">
        <v>492</v>
      </c>
    </row>
    <row r="55" spans="1:237" s="17" customFormat="1" ht="15.75" customHeight="1">
      <c r="A55" s="564">
        <v>6</v>
      </c>
      <c r="B55" s="452">
        <v>24</v>
      </c>
      <c r="C55" s="456" t="s">
        <v>142</v>
      </c>
      <c r="D55" s="458" t="s">
        <v>372</v>
      </c>
      <c r="E55" s="459" t="s">
        <v>144</v>
      </c>
      <c r="F55" s="98" t="s">
        <v>66</v>
      </c>
      <c r="G55" s="99" t="s">
        <v>136</v>
      </c>
      <c r="H55" s="99" t="s">
        <v>128</v>
      </c>
      <c r="I55" s="52">
        <v>4</v>
      </c>
      <c r="J55" s="52">
        <v>6</v>
      </c>
      <c r="K55" s="308" t="s">
        <v>228</v>
      </c>
      <c r="L55" s="310">
        <v>5</v>
      </c>
      <c r="M55" s="310"/>
      <c r="N55" s="310">
        <f>L55</f>
        <v>5</v>
      </c>
      <c r="O55" s="338">
        <v>7</v>
      </c>
      <c r="P55" s="338"/>
      <c r="Q55" s="338">
        <f t="shared" si="156"/>
        <v>7</v>
      </c>
      <c r="R55" s="311">
        <f t="shared" si="157"/>
        <v>5.3</v>
      </c>
      <c r="S55" s="312">
        <v>6</v>
      </c>
      <c r="T55" s="339">
        <f t="shared" si="158"/>
        <v>6</v>
      </c>
      <c r="U55" s="340" t="s">
        <v>236</v>
      </c>
      <c r="V55" s="341">
        <v>7.8</v>
      </c>
      <c r="W55" s="342">
        <v>5</v>
      </c>
      <c r="X55" s="342"/>
      <c r="Y55" s="338">
        <f t="shared" si="159"/>
        <v>5</v>
      </c>
      <c r="Z55" s="311">
        <f t="shared" si="160"/>
        <v>6.4</v>
      </c>
      <c r="AA55" s="28" t="str">
        <f t="shared" si="161"/>
        <v>-</v>
      </c>
      <c r="AB55" s="343">
        <f t="shared" si="162"/>
        <v>6.4</v>
      </c>
      <c r="AC55" s="344">
        <f t="shared" si="163"/>
        <v>6.4</v>
      </c>
      <c r="AD55" s="311">
        <v>5.7</v>
      </c>
      <c r="AE55" s="310">
        <v>5</v>
      </c>
      <c r="AF55" s="338"/>
      <c r="AG55" s="338">
        <f>IF(AH55&gt;=5,AE55,IF(AI55&gt;=5,AE55&amp;"/"&amp;AF55,AE55&amp;"/"&amp;AF55))</f>
        <v>5</v>
      </c>
      <c r="AH55" s="311">
        <f>ROUND((AD55+AE55)/2,1)</f>
        <v>5.4</v>
      </c>
      <c r="AI55" s="28" t="str">
        <f t="shared" si="164"/>
        <v>-</v>
      </c>
      <c r="AJ55" s="345">
        <f t="shared" si="165"/>
        <v>5.4</v>
      </c>
      <c r="AK55" s="346">
        <f t="shared" si="166"/>
        <v>5.4</v>
      </c>
      <c r="AL55" s="347">
        <v>7.5</v>
      </c>
      <c r="AM55" s="310">
        <v>5</v>
      </c>
      <c r="AN55" s="338"/>
      <c r="AO55" s="338">
        <f t="shared" si="167"/>
        <v>5</v>
      </c>
      <c r="AP55" s="311">
        <f t="shared" si="168"/>
        <v>6.3</v>
      </c>
      <c r="AQ55" s="28" t="str">
        <f t="shared" si="169"/>
        <v>-</v>
      </c>
      <c r="AR55" s="343">
        <f t="shared" si="170"/>
        <v>6.3</v>
      </c>
      <c r="AS55" s="344">
        <f t="shared" si="171"/>
        <v>6.3</v>
      </c>
      <c r="AT55" s="342">
        <v>6.5</v>
      </c>
      <c r="AU55" s="342">
        <v>7</v>
      </c>
      <c r="AV55" s="342"/>
      <c r="AW55" s="338">
        <f t="shared" si="172"/>
        <v>7</v>
      </c>
      <c r="AX55" s="311">
        <f t="shared" si="173"/>
        <v>6.8</v>
      </c>
      <c r="AY55" s="28" t="str">
        <f t="shared" si="174"/>
        <v>-</v>
      </c>
      <c r="AZ55" s="343">
        <f t="shared" si="175"/>
        <v>6.8</v>
      </c>
      <c r="BA55" s="344">
        <f t="shared" si="176"/>
        <v>6.8</v>
      </c>
      <c r="BB55" s="311">
        <v>8</v>
      </c>
      <c r="BC55" s="310">
        <v>3</v>
      </c>
      <c r="BD55" s="338"/>
      <c r="BE55" s="338">
        <f>IF(BF55&gt;=5,BC55,IF(BG55&gt;=5,BC55&amp;"/"&amp;BD55,BC55&amp;"/"&amp;BD55))</f>
        <v>3</v>
      </c>
      <c r="BF55" s="311">
        <f t="shared" si="177"/>
        <v>5.5</v>
      </c>
      <c r="BG55" s="28" t="str">
        <f>IF(ISNUMBER(BD55),ROUND((BB55+BD55)/2,1),"-")</f>
        <v>-</v>
      </c>
      <c r="BH55" s="343">
        <f t="shared" si="178"/>
        <v>5.5</v>
      </c>
      <c r="BI55" s="348">
        <f>IF(BF55&gt;=5,BF55,IF(BG55&gt;=5,BF55&amp;"/"&amp;BG55,BF55&amp;"/"&amp;BG55))</f>
        <v>5.5</v>
      </c>
      <c r="BJ55" s="311">
        <v>6</v>
      </c>
      <c r="BK55" s="310">
        <v>4</v>
      </c>
      <c r="BL55" s="358"/>
      <c r="BM55" s="338">
        <f t="shared" si="179"/>
        <v>4</v>
      </c>
      <c r="BN55" s="311">
        <f t="shared" si="180"/>
        <v>5</v>
      </c>
      <c r="BO55" s="28" t="str">
        <f t="shared" si="181"/>
        <v>-</v>
      </c>
      <c r="BP55" s="343">
        <f t="shared" si="182"/>
        <v>5</v>
      </c>
      <c r="BQ55" s="350">
        <f t="shared" si="183"/>
        <v>5</v>
      </c>
      <c r="BR55" s="466">
        <f t="shared" si="184"/>
        <v>5.8</v>
      </c>
      <c r="BS55" s="467">
        <f t="shared" si="185"/>
        <v>5.9</v>
      </c>
      <c r="BT55" s="337" t="str">
        <f t="shared" si="186"/>
        <v>TB</v>
      </c>
      <c r="BU55" s="311">
        <v>6.8</v>
      </c>
      <c r="BV55" s="310">
        <v>7</v>
      </c>
      <c r="BW55" s="270"/>
      <c r="BX55" s="338">
        <f t="shared" si="187"/>
        <v>7</v>
      </c>
      <c r="BY55" s="311">
        <f t="shared" si="188"/>
        <v>6.9</v>
      </c>
      <c r="BZ55" s="28" t="str">
        <f t="shared" si="189"/>
        <v>-</v>
      </c>
      <c r="CA55" s="343">
        <f t="shared" si="190"/>
        <v>6.9</v>
      </c>
      <c r="CB55" s="344">
        <f t="shared" si="191"/>
        <v>6.9</v>
      </c>
      <c r="CC55" s="311">
        <v>6.5</v>
      </c>
      <c r="CD55" s="351">
        <v>5</v>
      </c>
      <c r="CE55" s="351"/>
      <c r="CF55" s="338">
        <f t="shared" si="192"/>
        <v>5</v>
      </c>
      <c r="CG55" s="311">
        <f t="shared" si="193"/>
        <v>5.8</v>
      </c>
      <c r="CH55" s="28" t="str">
        <f t="shared" si="194"/>
        <v>-</v>
      </c>
      <c r="CI55" s="343">
        <f t="shared" si="195"/>
        <v>5.8</v>
      </c>
      <c r="CJ55" s="353">
        <f t="shared" si="196"/>
        <v>5.8</v>
      </c>
      <c r="CK55" s="311">
        <v>5.7</v>
      </c>
      <c r="CL55" s="351">
        <v>6</v>
      </c>
      <c r="CM55" s="351"/>
      <c r="CN55" s="338">
        <f t="shared" si="197"/>
        <v>6</v>
      </c>
      <c r="CO55" s="311">
        <f t="shared" si="198"/>
        <v>5.9</v>
      </c>
      <c r="CP55" s="28" t="str">
        <f t="shared" si="199"/>
        <v>-</v>
      </c>
      <c r="CQ55" s="343">
        <f t="shared" si="200"/>
        <v>5.9</v>
      </c>
      <c r="CR55" s="348">
        <f t="shared" si="201"/>
        <v>5.9</v>
      </c>
      <c r="CS55" s="311">
        <v>6.3</v>
      </c>
      <c r="CT55" s="351">
        <v>7</v>
      </c>
      <c r="CU55" s="351"/>
      <c r="CV55" s="338">
        <f t="shared" si="202"/>
        <v>7</v>
      </c>
      <c r="CW55" s="311">
        <f t="shared" si="203"/>
        <v>6.7</v>
      </c>
      <c r="CX55" s="28" t="str">
        <f t="shared" si="204"/>
        <v>-</v>
      </c>
      <c r="CY55" s="343">
        <f t="shared" si="205"/>
        <v>6.7</v>
      </c>
      <c r="CZ55" s="348">
        <f t="shared" si="206"/>
        <v>6.7</v>
      </c>
      <c r="DA55" s="311">
        <v>6.3</v>
      </c>
      <c r="DB55" s="351">
        <v>6</v>
      </c>
      <c r="DC55" s="351"/>
      <c r="DD55" s="338">
        <f t="shared" si="207"/>
        <v>6</v>
      </c>
      <c r="DE55" s="311">
        <f t="shared" si="208"/>
        <v>6.2</v>
      </c>
      <c r="DF55" s="28" t="str">
        <f t="shared" si="209"/>
        <v>-</v>
      </c>
      <c r="DG55" s="343">
        <f t="shared" si="210"/>
        <v>6.2</v>
      </c>
      <c r="DH55" s="348">
        <f t="shared" si="211"/>
        <v>6.2</v>
      </c>
      <c r="DI55" s="311">
        <v>6</v>
      </c>
      <c r="DJ55" s="351">
        <v>2</v>
      </c>
      <c r="DK55" s="359">
        <v>5</v>
      </c>
      <c r="DL55" s="338" t="str">
        <f t="shared" si="212"/>
        <v>2/5</v>
      </c>
      <c r="DM55" s="311">
        <f t="shared" si="213"/>
        <v>4</v>
      </c>
      <c r="DN55" s="28">
        <f t="shared" si="214"/>
        <v>5.5</v>
      </c>
      <c r="DO55" s="343">
        <f t="shared" si="271"/>
        <v>5.5</v>
      </c>
      <c r="DP55" s="364" t="str">
        <f t="shared" si="272"/>
        <v>4/5.5</v>
      </c>
      <c r="DQ55" s="311">
        <v>6</v>
      </c>
      <c r="DR55" s="351">
        <v>7</v>
      </c>
      <c r="DS55" s="351"/>
      <c r="DT55" s="338">
        <f t="shared" si="215"/>
        <v>7</v>
      </c>
      <c r="DU55" s="311">
        <f t="shared" si="216"/>
        <v>6.5</v>
      </c>
      <c r="DV55" s="28" t="str">
        <f t="shared" si="217"/>
        <v>-</v>
      </c>
      <c r="DW55" s="343">
        <f t="shared" si="218"/>
        <v>6.5</v>
      </c>
      <c r="DX55" s="348">
        <f t="shared" si="219"/>
        <v>6.5</v>
      </c>
      <c r="DY55" s="311">
        <v>4</v>
      </c>
      <c r="DZ55" s="351">
        <v>5</v>
      </c>
      <c r="EA55" s="351">
        <v>5</v>
      </c>
      <c r="EB55" s="338" t="str">
        <f t="shared" si="220"/>
        <v>5/5</v>
      </c>
      <c r="EC55" s="311">
        <f t="shared" si="221"/>
        <v>4.5</v>
      </c>
      <c r="ED55" s="28">
        <f t="shared" si="222"/>
        <v>4.5</v>
      </c>
      <c r="EE55" s="343">
        <v>5.5</v>
      </c>
      <c r="EF55" s="262" t="s">
        <v>321</v>
      </c>
      <c r="EG55" s="354">
        <f t="shared" si="268"/>
        <v>5.8</v>
      </c>
      <c r="EH55" s="354">
        <f t="shared" si="269"/>
        <v>6.1</v>
      </c>
      <c r="EI55" s="337" t="str">
        <f t="shared" si="223"/>
        <v>TBK</v>
      </c>
      <c r="EJ55" s="355">
        <f t="shared" si="270"/>
        <v>6</v>
      </c>
      <c r="EK55" s="337" t="str">
        <f t="shared" si="224"/>
        <v>TBK</v>
      </c>
      <c r="EL55" s="345">
        <v>3</v>
      </c>
      <c r="EM55" s="351">
        <v>2</v>
      </c>
      <c r="EN55" s="351">
        <v>6</v>
      </c>
      <c r="EO55" s="357" t="str">
        <f t="shared" si="225"/>
        <v>2/6</v>
      </c>
      <c r="EP55" s="345">
        <f t="shared" si="226"/>
        <v>2.5</v>
      </c>
      <c r="EQ55" s="147">
        <f t="shared" si="227"/>
        <v>4.5</v>
      </c>
      <c r="ER55" s="343">
        <v>7.8</v>
      </c>
      <c r="ES55" s="273" t="s">
        <v>461</v>
      </c>
      <c r="ET55" s="345">
        <v>6</v>
      </c>
      <c r="EU55" s="351">
        <v>5</v>
      </c>
      <c r="EV55" s="351"/>
      <c r="EW55" s="357">
        <f t="shared" si="228"/>
        <v>5</v>
      </c>
      <c r="EX55" s="345">
        <f t="shared" si="229"/>
        <v>5.5</v>
      </c>
      <c r="EY55" s="147" t="str">
        <f t="shared" si="230"/>
        <v>-</v>
      </c>
      <c r="EZ55" s="343">
        <f>MAX(EX55:EY55)</f>
        <v>5.5</v>
      </c>
      <c r="FA55" s="350">
        <f t="shared" si="231"/>
        <v>5.5</v>
      </c>
      <c r="FB55" s="345">
        <v>6.5</v>
      </c>
      <c r="FC55" s="351">
        <v>3</v>
      </c>
      <c r="FD55" s="351">
        <v>6</v>
      </c>
      <c r="FE55" s="357" t="str">
        <f t="shared" si="232"/>
        <v>3/6</v>
      </c>
      <c r="FF55" s="345">
        <f t="shared" si="233"/>
        <v>4.8</v>
      </c>
      <c r="FG55" s="147">
        <f t="shared" si="234"/>
        <v>6.3</v>
      </c>
      <c r="FH55" s="343">
        <f>MAX(FF55:FG55)</f>
        <v>6.3</v>
      </c>
      <c r="FI55" s="350" t="str">
        <f t="shared" si="235"/>
        <v>4.8/6.3</v>
      </c>
      <c r="FJ55" s="256">
        <v>6</v>
      </c>
      <c r="FK55" s="256"/>
      <c r="FL55" s="256">
        <f>MAX(FJ55:FK55)</f>
        <v>6</v>
      </c>
      <c r="FM55" s="445">
        <f t="shared" si="236"/>
        <v>6</v>
      </c>
      <c r="FN55" s="345">
        <v>6.33</v>
      </c>
      <c r="FO55" s="351">
        <v>4</v>
      </c>
      <c r="FP55" s="351"/>
      <c r="FQ55" s="357">
        <f t="shared" si="237"/>
        <v>4</v>
      </c>
      <c r="FR55" s="345">
        <f t="shared" si="238"/>
        <v>5.2</v>
      </c>
      <c r="FS55" s="147" t="str">
        <f t="shared" si="239"/>
        <v>-</v>
      </c>
      <c r="FT55" s="343">
        <f>MAX(FR55:FS55)</f>
        <v>5.2</v>
      </c>
      <c r="FU55" s="350">
        <f>IF(FR55&gt;=5,FR55,IF(FS55&gt;=5,FR55&amp;"/"&amp;FS55,FR55&amp;"/"&amp;FS55))</f>
        <v>5.2</v>
      </c>
      <c r="FV55" s="256">
        <v>6</v>
      </c>
      <c r="FW55" s="256"/>
      <c r="FX55" s="256">
        <f>MAX(FV55:FW55)</f>
        <v>6</v>
      </c>
      <c r="FY55" s="445">
        <f t="shared" si="240"/>
        <v>6</v>
      </c>
      <c r="FZ55" s="345">
        <v>3</v>
      </c>
      <c r="GA55" s="351">
        <v>5</v>
      </c>
      <c r="GB55" s="351">
        <v>6</v>
      </c>
      <c r="GC55" s="357" t="str">
        <f t="shared" si="241"/>
        <v>5/6</v>
      </c>
      <c r="GD55" s="345">
        <f t="shared" si="242"/>
        <v>4</v>
      </c>
      <c r="GE55" s="147">
        <f t="shared" si="243"/>
        <v>4.5</v>
      </c>
      <c r="GF55" s="343">
        <v>8.5</v>
      </c>
      <c r="GG55" s="262" t="s">
        <v>453</v>
      </c>
      <c r="GH55" s="335">
        <f t="shared" si="244"/>
        <v>5.1</v>
      </c>
      <c r="GI55" s="335">
        <f t="shared" si="245"/>
        <v>6.2</v>
      </c>
      <c r="GJ55" s="337" t="str">
        <f t="shared" si="246"/>
        <v>TBK</v>
      </c>
      <c r="GK55" s="345">
        <v>6</v>
      </c>
      <c r="GL55" s="351">
        <v>6</v>
      </c>
      <c r="GM55" s="351"/>
      <c r="GN55" s="357">
        <f t="shared" si="247"/>
        <v>6</v>
      </c>
      <c r="GO55" s="345">
        <f t="shared" si="248"/>
        <v>6</v>
      </c>
      <c r="GP55" s="147" t="str">
        <f t="shared" si="249"/>
        <v>-</v>
      </c>
      <c r="GQ55" s="343">
        <f>MAX(GO55:GP55)</f>
        <v>6</v>
      </c>
      <c r="GR55" s="350">
        <f t="shared" si="250"/>
        <v>6</v>
      </c>
      <c r="GS55" s="345">
        <v>5.3</v>
      </c>
      <c r="GT55" s="351">
        <v>6</v>
      </c>
      <c r="GU55" s="351"/>
      <c r="GV55" s="357">
        <f t="shared" si="251"/>
        <v>6</v>
      </c>
      <c r="GW55" s="345">
        <f t="shared" si="252"/>
        <v>5.7</v>
      </c>
      <c r="GX55" s="147" t="str">
        <f t="shared" si="253"/>
        <v>-</v>
      </c>
      <c r="GY55" s="343">
        <f>MAX(GW55:GX55)</f>
        <v>5.7</v>
      </c>
      <c r="GZ55" s="350">
        <f t="shared" si="254"/>
        <v>5.7</v>
      </c>
      <c r="HA55" s="345">
        <v>5.5</v>
      </c>
      <c r="HB55" s="351">
        <v>6</v>
      </c>
      <c r="HC55" s="351"/>
      <c r="HD55" s="357">
        <f t="shared" si="255"/>
        <v>6</v>
      </c>
      <c r="HE55" s="345">
        <f t="shared" si="256"/>
        <v>5.8</v>
      </c>
      <c r="HF55" s="147" t="str">
        <f t="shared" si="257"/>
        <v>-</v>
      </c>
      <c r="HG55" s="343">
        <f>MAX(HE55:HF55)</f>
        <v>5.8</v>
      </c>
      <c r="HH55" s="350">
        <f t="shared" si="258"/>
        <v>5.8</v>
      </c>
      <c r="HI55" s="256">
        <v>7</v>
      </c>
      <c r="HJ55" s="256"/>
      <c r="HK55" s="256">
        <f>MAX(HI55:HJ55)</f>
        <v>7</v>
      </c>
      <c r="HL55" s="445">
        <f t="shared" si="259"/>
        <v>7</v>
      </c>
      <c r="HM55" s="256">
        <v>7</v>
      </c>
      <c r="HN55" s="256"/>
      <c r="HO55" s="256">
        <f>MAX(HM55:HN55)</f>
        <v>7</v>
      </c>
      <c r="HP55" s="445">
        <f t="shared" si="260"/>
        <v>7</v>
      </c>
      <c r="HQ55" s="336">
        <f t="shared" si="261"/>
        <v>6.4</v>
      </c>
      <c r="HR55" s="336">
        <f t="shared" si="262"/>
        <v>6.4</v>
      </c>
      <c r="HS55" s="337" t="str">
        <f t="shared" si="263"/>
        <v>TBK</v>
      </c>
      <c r="HT55" s="443">
        <f t="shared" si="264"/>
        <v>6.3</v>
      </c>
      <c r="HU55" s="286" t="str">
        <f t="shared" si="265"/>
        <v>TBK</v>
      </c>
      <c r="HV55" s="444">
        <f t="shared" si="266"/>
        <v>6.1</v>
      </c>
      <c r="HW55" s="286" t="str">
        <f t="shared" si="267"/>
        <v>TBK</v>
      </c>
      <c r="HX55" s="623">
        <v>6.5</v>
      </c>
      <c r="HY55" s="642">
        <v>4</v>
      </c>
      <c r="HZ55" s="623">
        <v>6</v>
      </c>
      <c r="IA55" s="613">
        <f>ROUND(SUM(HX55:HZ55)/3,1)</f>
        <v>5.5</v>
      </c>
      <c r="IB55" s="648">
        <f t="shared" si="155"/>
        <v>5.8</v>
      </c>
      <c r="IC55" s="615" t="s">
        <v>492</v>
      </c>
    </row>
    <row r="56" spans="1:237" s="17" customFormat="1" ht="15.75" customHeight="1">
      <c r="A56" s="564">
        <v>7</v>
      </c>
      <c r="B56" s="452">
        <v>28</v>
      </c>
      <c r="C56" s="456" t="s">
        <v>151</v>
      </c>
      <c r="D56" s="458" t="s">
        <v>377</v>
      </c>
      <c r="E56" s="459" t="s">
        <v>378</v>
      </c>
      <c r="F56" s="98" t="s">
        <v>66</v>
      </c>
      <c r="G56" s="99" t="s">
        <v>166</v>
      </c>
      <c r="H56" s="99" t="s">
        <v>125</v>
      </c>
      <c r="I56" s="52">
        <v>4</v>
      </c>
      <c r="J56" s="52">
        <v>5</v>
      </c>
      <c r="K56" s="308" t="s">
        <v>226</v>
      </c>
      <c r="L56" s="310">
        <v>7</v>
      </c>
      <c r="M56" s="310"/>
      <c r="N56" s="310">
        <f>L56</f>
        <v>7</v>
      </c>
      <c r="O56" s="338">
        <v>7</v>
      </c>
      <c r="P56" s="338"/>
      <c r="Q56" s="338">
        <f t="shared" si="156"/>
        <v>7</v>
      </c>
      <c r="R56" s="311">
        <f t="shared" si="157"/>
        <v>6</v>
      </c>
      <c r="S56" s="312">
        <v>6.3</v>
      </c>
      <c r="T56" s="339">
        <f t="shared" si="158"/>
        <v>6.3</v>
      </c>
      <c r="U56" s="348" t="s">
        <v>241</v>
      </c>
      <c r="V56" s="341">
        <v>7.2</v>
      </c>
      <c r="W56" s="342">
        <v>6</v>
      </c>
      <c r="X56" s="342"/>
      <c r="Y56" s="338">
        <f t="shared" si="159"/>
        <v>6</v>
      </c>
      <c r="Z56" s="311">
        <f t="shared" si="160"/>
        <v>6.6</v>
      </c>
      <c r="AA56" s="28" t="str">
        <f t="shared" si="161"/>
        <v>-</v>
      </c>
      <c r="AB56" s="343">
        <f t="shared" si="162"/>
        <v>6.6</v>
      </c>
      <c r="AC56" s="344">
        <f t="shared" si="163"/>
        <v>6.6</v>
      </c>
      <c r="AD56" s="311">
        <v>7</v>
      </c>
      <c r="AE56" s="310">
        <v>6</v>
      </c>
      <c r="AF56" s="338"/>
      <c r="AG56" s="338">
        <f>IF(AH56&gt;=5,AE56,IF(AI56&gt;=5,AE56&amp;"/"&amp;AF56,AE56&amp;"/"&amp;AF56))</f>
        <v>6</v>
      </c>
      <c r="AH56" s="311">
        <f>ROUND((AD56+AE56)/2,1)</f>
        <v>6.5</v>
      </c>
      <c r="AI56" s="28" t="str">
        <f t="shared" si="164"/>
        <v>-</v>
      </c>
      <c r="AJ56" s="345">
        <f t="shared" si="165"/>
        <v>6.5</v>
      </c>
      <c r="AK56" s="346">
        <f t="shared" si="166"/>
        <v>6.5</v>
      </c>
      <c r="AL56" s="347">
        <v>7.5</v>
      </c>
      <c r="AM56" s="310">
        <v>6</v>
      </c>
      <c r="AN56" s="338"/>
      <c r="AO56" s="338">
        <f t="shared" si="167"/>
        <v>6</v>
      </c>
      <c r="AP56" s="311">
        <f t="shared" si="168"/>
        <v>6.8</v>
      </c>
      <c r="AQ56" s="28" t="str">
        <f t="shared" si="169"/>
        <v>-</v>
      </c>
      <c r="AR56" s="343">
        <f t="shared" si="170"/>
        <v>6.8</v>
      </c>
      <c r="AS56" s="344">
        <f t="shared" si="171"/>
        <v>6.8</v>
      </c>
      <c r="AT56" s="342">
        <v>8</v>
      </c>
      <c r="AU56" s="342">
        <v>7</v>
      </c>
      <c r="AV56" s="342"/>
      <c r="AW56" s="338">
        <f t="shared" si="172"/>
        <v>7</v>
      </c>
      <c r="AX56" s="311">
        <f t="shared" si="173"/>
        <v>7.5</v>
      </c>
      <c r="AY56" s="28" t="str">
        <f t="shared" si="174"/>
        <v>-</v>
      </c>
      <c r="AZ56" s="343">
        <f t="shared" si="175"/>
        <v>7.5</v>
      </c>
      <c r="BA56" s="344">
        <f t="shared" si="176"/>
        <v>7.5</v>
      </c>
      <c r="BB56" s="311">
        <v>5</v>
      </c>
      <c r="BC56" s="310">
        <v>6</v>
      </c>
      <c r="BD56" s="338"/>
      <c r="BE56" s="338">
        <f>IF(BF56&gt;=5,BC56,IF(BG56&gt;=5,BC56&amp;"/"&amp;BD56,BC56&amp;"/"&amp;BD56))</f>
        <v>6</v>
      </c>
      <c r="BF56" s="311">
        <f t="shared" si="177"/>
        <v>5.5</v>
      </c>
      <c r="BG56" s="28" t="str">
        <f>IF(ISNUMBER(BD56),ROUND((BB56+BD56)/2,1),"-")</f>
        <v>-</v>
      </c>
      <c r="BH56" s="343">
        <f t="shared" si="178"/>
        <v>5.5</v>
      </c>
      <c r="BI56" s="344">
        <f>IF(BF56&gt;=5,BF56,IF(BG56&gt;=5,BF56&amp;"/"&amp;BG56,BF56&amp;"/"&amp;BG56))</f>
        <v>5.5</v>
      </c>
      <c r="BJ56" s="311">
        <v>6</v>
      </c>
      <c r="BK56" s="310">
        <v>4</v>
      </c>
      <c r="BL56" s="358"/>
      <c r="BM56" s="338">
        <f t="shared" si="179"/>
        <v>4</v>
      </c>
      <c r="BN56" s="311">
        <f t="shared" si="180"/>
        <v>5</v>
      </c>
      <c r="BO56" s="28" t="str">
        <f t="shared" si="181"/>
        <v>-</v>
      </c>
      <c r="BP56" s="343">
        <f t="shared" si="182"/>
        <v>5</v>
      </c>
      <c r="BQ56" s="350">
        <f t="shared" si="183"/>
        <v>5</v>
      </c>
      <c r="BR56" s="466">
        <f t="shared" si="184"/>
        <v>6.3</v>
      </c>
      <c r="BS56" s="467">
        <f t="shared" si="185"/>
        <v>6.3</v>
      </c>
      <c r="BT56" s="337" t="str">
        <f t="shared" si="186"/>
        <v>TBK</v>
      </c>
      <c r="BU56" s="311">
        <v>6</v>
      </c>
      <c r="BV56" s="310">
        <v>6</v>
      </c>
      <c r="BW56" s="270"/>
      <c r="BX56" s="338">
        <f t="shared" si="187"/>
        <v>6</v>
      </c>
      <c r="BY56" s="311">
        <f t="shared" si="188"/>
        <v>6</v>
      </c>
      <c r="BZ56" s="28" t="str">
        <f t="shared" si="189"/>
        <v>-</v>
      </c>
      <c r="CA56" s="343">
        <f t="shared" si="190"/>
        <v>6</v>
      </c>
      <c r="CB56" s="348">
        <f t="shared" si="191"/>
        <v>6</v>
      </c>
      <c r="CC56" s="311">
        <v>7.5</v>
      </c>
      <c r="CD56" s="351">
        <v>4</v>
      </c>
      <c r="CE56" s="351"/>
      <c r="CF56" s="338">
        <f t="shared" si="192"/>
        <v>4</v>
      </c>
      <c r="CG56" s="311">
        <f t="shared" si="193"/>
        <v>5.8</v>
      </c>
      <c r="CH56" s="28" t="str">
        <f t="shared" si="194"/>
        <v>-</v>
      </c>
      <c r="CI56" s="343">
        <f t="shared" si="195"/>
        <v>5.8</v>
      </c>
      <c r="CJ56" s="353">
        <f t="shared" si="196"/>
        <v>5.8</v>
      </c>
      <c r="CK56" s="311">
        <v>6.7</v>
      </c>
      <c r="CL56" s="351">
        <v>5</v>
      </c>
      <c r="CM56" s="351"/>
      <c r="CN56" s="338">
        <f t="shared" si="197"/>
        <v>5</v>
      </c>
      <c r="CO56" s="311">
        <f t="shared" si="198"/>
        <v>5.9</v>
      </c>
      <c r="CP56" s="28" t="str">
        <f t="shared" si="199"/>
        <v>-</v>
      </c>
      <c r="CQ56" s="343">
        <f t="shared" si="200"/>
        <v>5.9</v>
      </c>
      <c r="CR56" s="348">
        <f t="shared" si="201"/>
        <v>5.9</v>
      </c>
      <c r="CS56" s="311">
        <v>6.5</v>
      </c>
      <c r="CT56" s="351">
        <v>5</v>
      </c>
      <c r="CU56" s="351"/>
      <c r="CV56" s="338">
        <f t="shared" si="202"/>
        <v>5</v>
      </c>
      <c r="CW56" s="311">
        <f t="shared" si="203"/>
        <v>5.8</v>
      </c>
      <c r="CX56" s="28" t="str">
        <f t="shared" si="204"/>
        <v>-</v>
      </c>
      <c r="CY56" s="343">
        <f t="shared" si="205"/>
        <v>5.8</v>
      </c>
      <c r="CZ56" s="348">
        <f t="shared" si="206"/>
        <v>5.8</v>
      </c>
      <c r="DA56" s="311">
        <v>5.3</v>
      </c>
      <c r="DB56" s="351">
        <v>9</v>
      </c>
      <c r="DC56" s="351"/>
      <c r="DD56" s="338">
        <f t="shared" si="207"/>
        <v>9</v>
      </c>
      <c r="DE56" s="311">
        <f t="shared" si="208"/>
        <v>7.2</v>
      </c>
      <c r="DF56" s="28" t="str">
        <f t="shared" si="209"/>
        <v>-</v>
      </c>
      <c r="DG56" s="343">
        <f t="shared" si="210"/>
        <v>7.2</v>
      </c>
      <c r="DH56" s="348">
        <f t="shared" si="211"/>
        <v>7.2</v>
      </c>
      <c r="DI56" s="311">
        <v>6.5</v>
      </c>
      <c r="DJ56" s="351">
        <v>5</v>
      </c>
      <c r="DK56" s="359"/>
      <c r="DL56" s="338">
        <f t="shared" si="212"/>
        <v>5</v>
      </c>
      <c r="DM56" s="311">
        <f t="shared" si="213"/>
        <v>5.8</v>
      </c>
      <c r="DN56" s="28" t="str">
        <f t="shared" si="214"/>
        <v>-</v>
      </c>
      <c r="DO56" s="343">
        <f t="shared" si="271"/>
        <v>5.8</v>
      </c>
      <c r="DP56" s="348">
        <f t="shared" si="272"/>
        <v>5.8</v>
      </c>
      <c r="DQ56" s="311">
        <v>6</v>
      </c>
      <c r="DR56" s="351">
        <v>5</v>
      </c>
      <c r="DS56" s="351"/>
      <c r="DT56" s="338">
        <f t="shared" si="215"/>
        <v>5</v>
      </c>
      <c r="DU56" s="311">
        <f t="shared" si="216"/>
        <v>5.5</v>
      </c>
      <c r="DV56" s="28" t="str">
        <f t="shared" si="217"/>
        <v>-</v>
      </c>
      <c r="DW56" s="343">
        <f t="shared" si="218"/>
        <v>5.5</v>
      </c>
      <c r="DX56" s="348">
        <f t="shared" si="219"/>
        <v>5.5</v>
      </c>
      <c r="DY56" s="311">
        <v>3.3</v>
      </c>
      <c r="DZ56" s="351">
        <v>3</v>
      </c>
      <c r="EA56" s="351">
        <v>8</v>
      </c>
      <c r="EB56" s="338" t="str">
        <f t="shared" si="220"/>
        <v>3/8</v>
      </c>
      <c r="EC56" s="311">
        <f t="shared" si="221"/>
        <v>3.2</v>
      </c>
      <c r="ED56" s="28">
        <f t="shared" si="222"/>
        <v>5.7</v>
      </c>
      <c r="EE56" s="343">
        <f>MAX(EC56:ED56)</f>
        <v>5.7</v>
      </c>
      <c r="EF56" s="350" t="str">
        <f>IF(EC56&gt;=5,EC56,IF(ED56&gt;=5,EC56&amp;"/"&amp;ED56,EC56&amp;"/"&amp;ED56))</f>
        <v>3.2/5.7</v>
      </c>
      <c r="EG56" s="354">
        <f t="shared" si="268"/>
        <v>5.5</v>
      </c>
      <c r="EH56" s="354">
        <f t="shared" si="269"/>
        <v>6</v>
      </c>
      <c r="EI56" s="337" t="str">
        <f t="shared" si="223"/>
        <v>TBK</v>
      </c>
      <c r="EJ56" s="355">
        <f t="shared" si="270"/>
        <v>6.1</v>
      </c>
      <c r="EK56" s="337" t="str">
        <f t="shared" si="224"/>
        <v>TBK</v>
      </c>
      <c r="EL56" s="345">
        <v>5</v>
      </c>
      <c r="EM56" s="351">
        <v>2</v>
      </c>
      <c r="EN56" s="351">
        <v>5</v>
      </c>
      <c r="EO56" s="357" t="str">
        <f t="shared" si="225"/>
        <v>2/5</v>
      </c>
      <c r="EP56" s="345">
        <f t="shared" si="226"/>
        <v>3.5</v>
      </c>
      <c r="EQ56" s="147">
        <f t="shared" si="227"/>
        <v>5</v>
      </c>
      <c r="ER56" s="343">
        <f>MAX(EP56:EQ56)</f>
        <v>5</v>
      </c>
      <c r="ES56" s="350" t="str">
        <f>IF(EP56&gt;=5,EP56,IF(EQ56&gt;=5,EP56&amp;"/"&amp;EQ56,EP56&amp;"/"&amp;EQ56))</f>
        <v>3.5/5</v>
      </c>
      <c r="ET56" s="345">
        <v>7.5</v>
      </c>
      <c r="EU56" s="351">
        <v>8</v>
      </c>
      <c r="EV56" s="351"/>
      <c r="EW56" s="357">
        <f t="shared" si="228"/>
        <v>8</v>
      </c>
      <c r="EX56" s="345">
        <f t="shared" si="229"/>
        <v>7.8</v>
      </c>
      <c r="EY56" s="147" t="str">
        <f t="shared" si="230"/>
        <v>-</v>
      </c>
      <c r="EZ56" s="343">
        <f>MAX(EX56:EY56)</f>
        <v>7.8</v>
      </c>
      <c r="FA56" s="350">
        <f t="shared" si="231"/>
        <v>7.8</v>
      </c>
      <c r="FB56" s="345">
        <v>5.5</v>
      </c>
      <c r="FC56" s="351">
        <v>3</v>
      </c>
      <c r="FD56" s="351">
        <v>5</v>
      </c>
      <c r="FE56" s="357" t="str">
        <f t="shared" si="232"/>
        <v>3/5</v>
      </c>
      <c r="FF56" s="345">
        <f t="shared" si="233"/>
        <v>4.3</v>
      </c>
      <c r="FG56" s="147">
        <f t="shared" si="234"/>
        <v>5.3</v>
      </c>
      <c r="FH56" s="343">
        <f>MAX(FF56:FG56)</f>
        <v>5.3</v>
      </c>
      <c r="FI56" s="350" t="str">
        <f t="shared" si="235"/>
        <v>4.3/5.3</v>
      </c>
      <c r="FJ56" s="256">
        <v>5</v>
      </c>
      <c r="FK56" s="256"/>
      <c r="FL56" s="256">
        <f>MAX(FJ56:FK56)</f>
        <v>5</v>
      </c>
      <c r="FM56" s="445">
        <f t="shared" si="236"/>
        <v>5</v>
      </c>
      <c r="FN56" s="345">
        <v>7.67</v>
      </c>
      <c r="FO56" s="351">
        <v>5</v>
      </c>
      <c r="FP56" s="351"/>
      <c r="FQ56" s="357">
        <f t="shared" si="237"/>
        <v>5</v>
      </c>
      <c r="FR56" s="345">
        <f t="shared" si="238"/>
        <v>6.3</v>
      </c>
      <c r="FS56" s="147" t="str">
        <f t="shared" si="239"/>
        <v>-</v>
      </c>
      <c r="FT56" s="343">
        <f>MAX(FR56:FS56)</f>
        <v>6.3</v>
      </c>
      <c r="FU56" s="350">
        <f>IF(FR56&gt;=5,FR56,IF(FS56&gt;=5,FR56&amp;"/"&amp;FS56,FR56&amp;"/"&amp;FS56))</f>
        <v>6.3</v>
      </c>
      <c r="FV56" s="256">
        <v>8</v>
      </c>
      <c r="FW56" s="256"/>
      <c r="FX56" s="256">
        <f>MAX(FV56:FW56)</f>
        <v>8</v>
      </c>
      <c r="FY56" s="445">
        <f t="shared" si="240"/>
        <v>8</v>
      </c>
      <c r="FZ56" s="345">
        <v>5</v>
      </c>
      <c r="GA56" s="351">
        <v>7</v>
      </c>
      <c r="GB56" s="351"/>
      <c r="GC56" s="357">
        <f t="shared" si="241"/>
        <v>7</v>
      </c>
      <c r="GD56" s="345">
        <f t="shared" si="242"/>
        <v>6</v>
      </c>
      <c r="GE56" s="147" t="str">
        <f t="shared" si="243"/>
        <v>-</v>
      </c>
      <c r="GF56" s="343">
        <f>MAX(GD56:GE56)</f>
        <v>6</v>
      </c>
      <c r="GG56" s="350">
        <f>IF(GD56&gt;=5,GD56,IF(GE56&gt;=5,GD56&amp;"/"&amp;GE56,GD56&amp;"/"&amp;GE56))</f>
        <v>6</v>
      </c>
      <c r="GH56" s="335">
        <f t="shared" si="244"/>
        <v>6</v>
      </c>
      <c r="GI56" s="335">
        <f t="shared" si="245"/>
        <v>6.3</v>
      </c>
      <c r="GJ56" s="337" t="str">
        <f t="shared" si="246"/>
        <v>TBK</v>
      </c>
      <c r="GK56" s="345">
        <v>7.5</v>
      </c>
      <c r="GL56" s="351">
        <v>6</v>
      </c>
      <c r="GM56" s="351"/>
      <c r="GN56" s="357">
        <f t="shared" si="247"/>
        <v>6</v>
      </c>
      <c r="GO56" s="345">
        <f t="shared" si="248"/>
        <v>6.8</v>
      </c>
      <c r="GP56" s="147" t="str">
        <f t="shared" si="249"/>
        <v>-</v>
      </c>
      <c r="GQ56" s="343">
        <f>MAX(GO56:GP56)</f>
        <v>6.8</v>
      </c>
      <c r="GR56" s="350">
        <f t="shared" si="250"/>
        <v>6.8</v>
      </c>
      <c r="GS56" s="345">
        <v>5</v>
      </c>
      <c r="GT56" s="351">
        <v>5</v>
      </c>
      <c r="GU56" s="351"/>
      <c r="GV56" s="357">
        <f t="shared" si="251"/>
        <v>5</v>
      </c>
      <c r="GW56" s="345">
        <f t="shared" si="252"/>
        <v>5</v>
      </c>
      <c r="GX56" s="147" t="str">
        <f t="shared" si="253"/>
        <v>-</v>
      </c>
      <c r="GY56" s="343">
        <f>MAX(GW56:GX56)</f>
        <v>5</v>
      </c>
      <c r="GZ56" s="350">
        <f t="shared" si="254"/>
        <v>5</v>
      </c>
      <c r="HA56" s="345">
        <v>5.5</v>
      </c>
      <c r="HB56" s="351">
        <v>1</v>
      </c>
      <c r="HC56" s="351">
        <v>5</v>
      </c>
      <c r="HD56" s="357" t="str">
        <f t="shared" si="255"/>
        <v>1/5</v>
      </c>
      <c r="HE56" s="345">
        <f t="shared" si="256"/>
        <v>3.3</v>
      </c>
      <c r="HF56" s="147">
        <f t="shared" si="257"/>
        <v>5.3</v>
      </c>
      <c r="HG56" s="343">
        <f>MAX(HE56:HF56)</f>
        <v>5.3</v>
      </c>
      <c r="HH56" s="350" t="str">
        <f t="shared" si="258"/>
        <v>3.3/5.3</v>
      </c>
      <c r="HI56" s="256">
        <v>6</v>
      </c>
      <c r="HJ56" s="256"/>
      <c r="HK56" s="256">
        <f>MAX(HI56:HJ56)</f>
        <v>6</v>
      </c>
      <c r="HL56" s="445">
        <f t="shared" si="259"/>
        <v>6</v>
      </c>
      <c r="HM56" s="256">
        <v>7</v>
      </c>
      <c r="HN56" s="256"/>
      <c r="HO56" s="256">
        <f>MAX(HM56:HN56)</f>
        <v>7</v>
      </c>
      <c r="HP56" s="445">
        <f t="shared" si="260"/>
        <v>7</v>
      </c>
      <c r="HQ56" s="336">
        <f t="shared" si="261"/>
        <v>6</v>
      </c>
      <c r="HR56" s="336">
        <f t="shared" si="262"/>
        <v>6.2</v>
      </c>
      <c r="HS56" s="337" t="str">
        <f t="shared" si="263"/>
        <v>TBK</v>
      </c>
      <c r="HT56" s="443">
        <f t="shared" si="264"/>
        <v>6.3</v>
      </c>
      <c r="HU56" s="286" t="str">
        <f t="shared" si="265"/>
        <v>TBK</v>
      </c>
      <c r="HV56" s="444">
        <f t="shared" si="266"/>
        <v>6.2</v>
      </c>
      <c r="HW56" s="286" t="str">
        <f t="shared" si="267"/>
        <v>TBK</v>
      </c>
      <c r="HX56" s="619">
        <v>6.5</v>
      </c>
      <c r="HY56" s="619">
        <v>6</v>
      </c>
      <c r="HZ56" s="639">
        <v>4</v>
      </c>
      <c r="IA56" s="613">
        <f>ROUND(SUM(HX56:HZ56)/3,1)</f>
        <v>5.5</v>
      </c>
      <c r="IB56" s="648">
        <f t="shared" si="155"/>
        <v>5.9</v>
      </c>
      <c r="IC56" s="624" t="s">
        <v>492</v>
      </c>
    </row>
    <row r="57" spans="1:237" s="17" customFormat="1" ht="15.75" customHeight="1">
      <c r="A57" s="564">
        <v>8</v>
      </c>
      <c r="B57" s="452">
        <v>44</v>
      </c>
      <c r="C57" s="456" t="s">
        <v>283</v>
      </c>
      <c r="D57" s="458" t="s">
        <v>398</v>
      </c>
      <c r="E57" s="459" t="s">
        <v>399</v>
      </c>
      <c r="F57" s="98" t="s">
        <v>66</v>
      </c>
      <c r="G57" s="99" t="s">
        <v>284</v>
      </c>
      <c r="H57" s="99" t="s">
        <v>285</v>
      </c>
      <c r="I57" s="236">
        <v>4</v>
      </c>
      <c r="J57" s="236">
        <v>5</v>
      </c>
      <c r="K57" s="363" t="s">
        <v>226</v>
      </c>
      <c r="L57" s="368">
        <v>4</v>
      </c>
      <c r="M57" s="368">
        <v>7</v>
      </c>
      <c r="N57" s="386" t="s">
        <v>286</v>
      </c>
      <c r="O57" s="369">
        <v>6</v>
      </c>
      <c r="P57" s="369"/>
      <c r="Q57" s="370">
        <f t="shared" si="156"/>
        <v>6</v>
      </c>
      <c r="R57" s="311">
        <f t="shared" si="157"/>
        <v>4.7</v>
      </c>
      <c r="S57" s="371">
        <v>6</v>
      </c>
      <c r="T57" s="372">
        <f t="shared" si="158"/>
        <v>6</v>
      </c>
      <c r="U57" s="373" t="str">
        <f>IF(R57&gt;=5,R57,IF(S57&gt;=5,R57&amp;"/"&amp;S57,R57&amp;"/"&amp;S57))</f>
        <v>4.7/6</v>
      </c>
      <c r="V57" s="374">
        <v>6</v>
      </c>
      <c r="W57" s="375">
        <v>6</v>
      </c>
      <c r="X57" s="375"/>
      <c r="Y57" s="369">
        <f t="shared" si="159"/>
        <v>6</v>
      </c>
      <c r="Z57" s="376">
        <f t="shared" si="160"/>
        <v>6</v>
      </c>
      <c r="AA57" s="237" t="str">
        <f t="shared" si="161"/>
        <v>-</v>
      </c>
      <c r="AB57" s="377">
        <f t="shared" si="162"/>
        <v>6</v>
      </c>
      <c r="AC57" s="378">
        <f t="shared" si="163"/>
        <v>6</v>
      </c>
      <c r="AD57" s="379">
        <v>7.3</v>
      </c>
      <c r="AE57" s="378">
        <v>7</v>
      </c>
      <c r="AF57" s="376"/>
      <c r="AG57" s="378">
        <f>IF(AH57&gt;=5,AE57,IF(AI57&gt;=5,AE57&amp;"/"&amp;AF57,AE57&amp;"/"&amp;AF57))</f>
        <v>7</v>
      </c>
      <c r="AH57" s="376">
        <f>ROUND((AD57+AE57)/2,1)</f>
        <v>7.2</v>
      </c>
      <c r="AI57" s="237" t="str">
        <f t="shared" si="164"/>
        <v>-</v>
      </c>
      <c r="AJ57" s="380">
        <f t="shared" si="165"/>
        <v>7.2</v>
      </c>
      <c r="AK57" s="378">
        <f t="shared" si="166"/>
        <v>7.2</v>
      </c>
      <c r="AL57" s="379">
        <v>7</v>
      </c>
      <c r="AM57" s="368">
        <v>4</v>
      </c>
      <c r="AN57" s="381"/>
      <c r="AO57" s="369">
        <f t="shared" si="167"/>
        <v>4</v>
      </c>
      <c r="AP57" s="376">
        <f t="shared" si="168"/>
        <v>5.5</v>
      </c>
      <c r="AQ57" s="237" t="str">
        <f t="shared" si="169"/>
        <v>-</v>
      </c>
      <c r="AR57" s="377">
        <f t="shared" si="170"/>
        <v>5.5</v>
      </c>
      <c r="AS57" s="369">
        <f t="shared" si="171"/>
        <v>5.5</v>
      </c>
      <c r="AT57" s="311">
        <v>7</v>
      </c>
      <c r="AU57" s="351">
        <v>3</v>
      </c>
      <c r="AV57" s="351"/>
      <c r="AW57" s="338">
        <f t="shared" si="172"/>
        <v>3</v>
      </c>
      <c r="AX57" s="311">
        <f t="shared" si="173"/>
        <v>5</v>
      </c>
      <c r="AY57" s="28" t="str">
        <f t="shared" si="174"/>
        <v>-</v>
      </c>
      <c r="AZ57" s="343">
        <f t="shared" si="175"/>
        <v>5</v>
      </c>
      <c r="BA57" s="350">
        <f t="shared" si="176"/>
        <v>5</v>
      </c>
      <c r="BB57" s="376">
        <v>5.5</v>
      </c>
      <c r="BC57" s="368">
        <v>4</v>
      </c>
      <c r="BD57" s="369">
        <v>4</v>
      </c>
      <c r="BE57" s="369" t="str">
        <f>IF(BF57&gt;=5,BC57,IF(BG57&gt;=5,BC57&amp;"/"&amp;BD57,BC57&amp;"/"&amp;BD57))</f>
        <v>4/4</v>
      </c>
      <c r="BF57" s="376">
        <f t="shared" si="177"/>
        <v>4.8</v>
      </c>
      <c r="BG57" s="237">
        <f>IF(ISNUMBER(BD57),ROUND((BB57+BD57)/2,1),"-")</f>
        <v>4.8</v>
      </c>
      <c r="BH57" s="377">
        <v>8</v>
      </c>
      <c r="BI57" s="305" t="s">
        <v>430</v>
      </c>
      <c r="BJ57" s="376">
        <v>5.5</v>
      </c>
      <c r="BK57" s="368">
        <v>4</v>
      </c>
      <c r="BL57" s="383">
        <v>5</v>
      </c>
      <c r="BM57" s="369" t="str">
        <f t="shared" si="179"/>
        <v>4/5</v>
      </c>
      <c r="BN57" s="376">
        <f t="shared" si="180"/>
        <v>4.8</v>
      </c>
      <c r="BO57" s="237">
        <f t="shared" si="181"/>
        <v>5.3</v>
      </c>
      <c r="BP57" s="377">
        <f t="shared" si="182"/>
        <v>5.3</v>
      </c>
      <c r="BQ57" s="384" t="str">
        <f t="shared" si="183"/>
        <v>4.8/5.3</v>
      </c>
      <c r="BR57" s="466">
        <f t="shared" si="184"/>
        <v>5.7</v>
      </c>
      <c r="BS57" s="467">
        <f t="shared" si="185"/>
        <v>6.2</v>
      </c>
      <c r="BT57" s="337" t="str">
        <f t="shared" si="186"/>
        <v>TBK</v>
      </c>
      <c r="BU57" s="311">
        <v>6.4</v>
      </c>
      <c r="BV57" s="310">
        <v>7</v>
      </c>
      <c r="BW57" s="270"/>
      <c r="BX57" s="338">
        <f t="shared" si="187"/>
        <v>7</v>
      </c>
      <c r="BY57" s="311">
        <f t="shared" si="188"/>
        <v>6.7</v>
      </c>
      <c r="BZ57" s="28" t="str">
        <f t="shared" si="189"/>
        <v>-</v>
      </c>
      <c r="CA57" s="343">
        <f t="shared" si="190"/>
        <v>6.7</v>
      </c>
      <c r="CB57" s="344">
        <f t="shared" si="191"/>
        <v>6.7</v>
      </c>
      <c r="CC57" s="383">
        <v>6.5</v>
      </c>
      <c r="CD57" s="375">
        <v>5</v>
      </c>
      <c r="CE57" s="375"/>
      <c r="CF57" s="369">
        <f t="shared" si="192"/>
        <v>5</v>
      </c>
      <c r="CG57" s="376">
        <f t="shared" si="193"/>
        <v>5.8</v>
      </c>
      <c r="CH57" s="237" t="str">
        <f t="shared" si="194"/>
        <v>-</v>
      </c>
      <c r="CI57" s="377">
        <f t="shared" si="195"/>
        <v>5.8</v>
      </c>
      <c r="CJ57" s="382">
        <f t="shared" si="196"/>
        <v>5.8</v>
      </c>
      <c r="CK57" s="311">
        <v>7.3</v>
      </c>
      <c r="CL57" s="351">
        <v>5</v>
      </c>
      <c r="CM57" s="351"/>
      <c r="CN57" s="338">
        <f t="shared" si="197"/>
        <v>5</v>
      </c>
      <c r="CO57" s="311">
        <f t="shared" si="198"/>
        <v>6.2</v>
      </c>
      <c r="CP57" s="28" t="str">
        <f t="shared" si="199"/>
        <v>-</v>
      </c>
      <c r="CQ57" s="343">
        <f t="shared" si="200"/>
        <v>6.2</v>
      </c>
      <c r="CR57" s="348">
        <f t="shared" si="201"/>
        <v>6.2</v>
      </c>
      <c r="CS57" s="311">
        <v>6</v>
      </c>
      <c r="CT57" s="351">
        <v>6</v>
      </c>
      <c r="CU57" s="351"/>
      <c r="CV57" s="338">
        <f t="shared" si="202"/>
        <v>6</v>
      </c>
      <c r="CW57" s="311">
        <f t="shared" si="203"/>
        <v>6</v>
      </c>
      <c r="CX57" s="28" t="str">
        <f t="shared" si="204"/>
        <v>-</v>
      </c>
      <c r="CY57" s="343">
        <f t="shared" si="205"/>
        <v>6</v>
      </c>
      <c r="CZ57" s="348">
        <f t="shared" si="206"/>
        <v>6</v>
      </c>
      <c r="DA57" s="311">
        <v>4</v>
      </c>
      <c r="DB57" s="351">
        <v>5</v>
      </c>
      <c r="DC57" s="352">
        <v>4</v>
      </c>
      <c r="DD57" s="338" t="str">
        <f t="shared" si="207"/>
        <v>5/4</v>
      </c>
      <c r="DE57" s="311">
        <f t="shared" si="208"/>
        <v>4.5</v>
      </c>
      <c r="DF57" s="28">
        <f t="shared" si="209"/>
        <v>4</v>
      </c>
      <c r="DG57" s="343">
        <v>6.3</v>
      </c>
      <c r="DH57" s="262" t="s">
        <v>269</v>
      </c>
      <c r="DI57" s="311">
        <v>7</v>
      </c>
      <c r="DJ57" s="351">
        <v>6</v>
      </c>
      <c r="DK57" s="359"/>
      <c r="DL57" s="338">
        <f t="shared" si="212"/>
        <v>6</v>
      </c>
      <c r="DM57" s="311">
        <f t="shared" si="213"/>
        <v>6.5</v>
      </c>
      <c r="DN57" s="28" t="str">
        <f t="shared" si="214"/>
        <v>-</v>
      </c>
      <c r="DO57" s="343">
        <f t="shared" si="271"/>
        <v>6.5</v>
      </c>
      <c r="DP57" s="348">
        <f t="shared" si="272"/>
        <v>6.5</v>
      </c>
      <c r="DQ57" s="311">
        <v>6.5</v>
      </c>
      <c r="DR57" s="351">
        <v>5</v>
      </c>
      <c r="DS57" s="351"/>
      <c r="DT57" s="338">
        <f t="shared" si="215"/>
        <v>5</v>
      </c>
      <c r="DU57" s="311">
        <f t="shared" si="216"/>
        <v>5.8</v>
      </c>
      <c r="DV57" s="28" t="str">
        <f t="shared" si="217"/>
        <v>-</v>
      </c>
      <c r="DW57" s="343">
        <f t="shared" si="218"/>
        <v>5.8</v>
      </c>
      <c r="DX57" s="348">
        <f t="shared" si="219"/>
        <v>5.8</v>
      </c>
      <c r="DY57" s="311">
        <v>4.3</v>
      </c>
      <c r="DZ57" s="351">
        <v>3</v>
      </c>
      <c r="EA57" s="351">
        <v>3</v>
      </c>
      <c r="EB57" s="338" t="str">
        <f t="shared" si="220"/>
        <v>3/3</v>
      </c>
      <c r="EC57" s="311">
        <f t="shared" si="221"/>
        <v>3.7</v>
      </c>
      <c r="ED57" s="28">
        <f t="shared" si="222"/>
        <v>3.7</v>
      </c>
      <c r="EE57" s="343">
        <v>6.5</v>
      </c>
      <c r="EF57" s="262" t="s">
        <v>425</v>
      </c>
      <c r="EG57" s="354">
        <f>ROUND((BY57*$CA$4+CO57*$CQ$4+CW57*$CY$4+DE57*$DG$4+DM57*$DO$4+DU57*$DW$4+EC57*$EE$4+AX57*$AZ$4)/$EH$4,1)</f>
        <v>5.4</v>
      </c>
      <c r="EH57" s="335">
        <f>ROUND((CA57*$CA$4+CQ57*$CQ$4+CY57*$CY$4+DG57*$DG$4+DO57*$DO$4+DW57*$DW$4+EE57*$EE$4+AZ57*$AZ$4)/$EH$4,1)</f>
        <v>6.2</v>
      </c>
      <c r="EI57" s="337" t="str">
        <f t="shared" si="223"/>
        <v>TBK</v>
      </c>
      <c r="EJ57" s="355">
        <f t="shared" si="270"/>
        <v>6.2</v>
      </c>
      <c r="EK57" s="337" t="str">
        <f t="shared" si="224"/>
        <v>TBK</v>
      </c>
      <c r="EL57" s="345">
        <v>3.5</v>
      </c>
      <c r="EM57" s="351">
        <v>1</v>
      </c>
      <c r="EN57" s="351">
        <v>0</v>
      </c>
      <c r="EO57" s="357" t="str">
        <f t="shared" si="225"/>
        <v>1/0</v>
      </c>
      <c r="EP57" s="345">
        <f t="shared" si="226"/>
        <v>2.3</v>
      </c>
      <c r="EQ57" s="147">
        <f t="shared" si="227"/>
        <v>1.8</v>
      </c>
      <c r="ER57" s="343">
        <v>5.3</v>
      </c>
      <c r="ES57" s="262" t="s">
        <v>465</v>
      </c>
      <c r="ET57" s="345">
        <v>7.5</v>
      </c>
      <c r="EU57" s="351">
        <v>4</v>
      </c>
      <c r="EV57" s="352"/>
      <c r="EW57" s="357">
        <f t="shared" si="228"/>
        <v>4</v>
      </c>
      <c r="EX57" s="345">
        <f t="shared" si="229"/>
        <v>5.8</v>
      </c>
      <c r="EY57" s="147" t="str">
        <f t="shared" si="230"/>
        <v>-</v>
      </c>
      <c r="EZ57" s="343">
        <f>MAX(EX57:EY57)</f>
        <v>5.8</v>
      </c>
      <c r="FA57" s="350">
        <f t="shared" si="231"/>
        <v>5.8</v>
      </c>
      <c r="FB57" s="345">
        <v>6.5</v>
      </c>
      <c r="FC57" s="351">
        <v>3</v>
      </c>
      <c r="FD57" s="351">
        <v>5</v>
      </c>
      <c r="FE57" s="357" t="str">
        <f t="shared" si="232"/>
        <v>3/5</v>
      </c>
      <c r="FF57" s="345">
        <f t="shared" si="233"/>
        <v>4.8</v>
      </c>
      <c r="FG57" s="147">
        <f t="shared" si="234"/>
        <v>5.8</v>
      </c>
      <c r="FH57" s="343">
        <f>MAX(FF57:FG57)</f>
        <v>5.8</v>
      </c>
      <c r="FI57" s="350" t="str">
        <f t="shared" si="235"/>
        <v>4.8/5.8</v>
      </c>
      <c r="FJ57" s="256">
        <v>6</v>
      </c>
      <c r="FK57" s="256"/>
      <c r="FL57" s="256">
        <f>MAX(FJ57:FK57)</f>
        <v>6</v>
      </c>
      <c r="FM57" s="445">
        <f t="shared" si="236"/>
        <v>6</v>
      </c>
      <c r="FN57" s="345">
        <v>6.67</v>
      </c>
      <c r="FO57" s="351">
        <v>5</v>
      </c>
      <c r="FP57" s="352"/>
      <c r="FQ57" s="357">
        <f t="shared" si="237"/>
        <v>5</v>
      </c>
      <c r="FR57" s="345">
        <f t="shared" si="238"/>
        <v>5.8</v>
      </c>
      <c r="FS57" s="147" t="str">
        <f t="shared" si="239"/>
        <v>-</v>
      </c>
      <c r="FT57" s="343">
        <f>MAX(FR57:FS57)</f>
        <v>5.8</v>
      </c>
      <c r="FU57" s="350">
        <f>IF(FR57&gt;=5,FR57,IF(FS57&gt;=5,FR57&amp;"/"&amp;FS57,FR57&amp;"/"&amp;FS57))</f>
        <v>5.8</v>
      </c>
      <c r="FV57" s="256">
        <v>7</v>
      </c>
      <c r="FW57" s="256"/>
      <c r="FX57" s="256">
        <f>MAX(FV57:FW57)</f>
        <v>7</v>
      </c>
      <c r="FY57" s="445">
        <f t="shared" si="240"/>
        <v>7</v>
      </c>
      <c r="FZ57" s="345">
        <v>4</v>
      </c>
      <c r="GA57" s="351">
        <v>5</v>
      </c>
      <c r="GB57" s="351">
        <v>5</v>
      </c>
      <c r="GC57" s="357" t="str">
        <f t="shared" si="241"/>
        <v>5/5</v>
      </c>
      <c r="GD57" s="345">
        <f t="shared" si="242"/>
        <v>4.5</v>
      </c>
      <c r="GE57" s="147">
        <f t="shared" si="243"/>
        <v>4.5</v>
      </c>
      <c r="GF57" s="343">
        <v>8</v>
      </c>
      <c r="GG57" s="262" t="s">
        <v>458</v>
      </c>
      <c r="GH57" s="335">
        <f t="shared" si="244"/>
        <v>5.5</v>
      </c>
      <c r="GI57" s="335">
        <f t="shared" si="245"/>
        <v>6.2</v>
      </c>
      <c r="GJ57" s="337" t="str">
        <f t="shared" si="246"/>
        <v>TBK</v>
      </c>
      <c r="GK57" s="345">
        <v>7</v>
      </c>
      <c r="GL57" s="351">
        <v>6</v>
      </c>
      <c r="GM57" s="351"/>
      <c r="GN57" s="357">
        <f t="shared" si="247"/>
        <v>6</v>
      </c>
      <c r="GO57" s="345">
        <f t="shared" si="248"/>
        <v>6.5</v>
      </c>
      <c r="GP57" s="147" t="str">
        <f t="shared" si="249"/>
        <v>-</v>
      </c>
      <c r="GQ57" s="343">
        <f>MAX(GO57:GP57)</f>
        <v>6.5</v>
      </c>
      <c r="GR57" s="350">
        <f t="shared" si="250"/>
        <v>6.5</v>
      </c>
      <c r="GS57" s="345">
        <v>5.3</v>
      </c>
      <c r="GT57" s="351">
        <v>3</v>
      </c>
      <c r="GU57" s="351">
        <v>6</v>
      </c>
      <c r="GV57" s="357" t="str">
        <f t="shared" si="251"/>
        <v>3/6</v>
      </c>
      <c r="GW57" s="345">
        <f t="shared" si="252"/>
        <v>4.2</v>
      </c>
      <c r="GX57" s="147">
        <f t="shared" si="253"/>
        <v>5.7</v>
      </c>
      <c r="GY57" s="343">
        <f>MAX(GW57:GX57)</f>
        <v>5.7</v>
      </c>
      <c r="GZ57" s="350" t="str">
        <f t="shared" si="254"/>
        <v>4.2/5.7</v>
      </c>
      <c r="HA57" s="345">
        <v>6</v>
      </c>
      <c r="HB57" s="351">
        <v>0</v>
      </c>
      <c r="HC57" s="351">
        <v>5</v>
      </c>
      <c r="HD57" s="357" t="str">
        <f t="shared" si="255"/>
        <v>0/5</v>
      </c>
      <c r="HE57" s="345">
        <f t="shared" si="256"/>
        <v>3</v>
      </c>
      <c r="HF57" s="147">
        <f t="shared" si="257"/>
        <v>5.5</v>
      </c>
      <c r="HG57" s="343">
        <f>MAX(HE57:HF57)</f>
        <v>5.5</v>
      </c>
      <c r="HH57" s="350" t="str">
        <f t="shared" si="258"/>
        <v>3/5.5</v>
      </c>
      <c r="HI57" s="256">
        <v>8</v>
      </c>
      <c r="HJ57" s="256"/>
      <c r="HK57" s="256">
        <f>MAX(HI57:HJ57)</f>
        <v>8</v>
      </c>
      <c r="HL57" s="445">
        <f t="shared" si="259"/>
        <v>8</v>
      </c>
      <c r="HM57" s="256">
        <v>8</v>
      </c>
      <c r="HN57" s="256"/>
      <c r="HO57" s="256">
        <f>MAX(HM57:HN57)</f>
        <v>8</v>
      </c>
      <c r="HP57" s="445">
        <f t="shared" si="260"/>
        <v>8</v>
      </c>
      <c r="HQ57" s="336">
        <f t="shared" si="261"/>
        <v>6.4</v>
      </c>
      <c r="HR57" s="336">
        <f t="shared" si="262"/>
        <v>7</v>
      </c>
      <c r="HS57" s="337" t="str">
        <f t="shared" si="263"/>
        <v>Khá</v>
      </c>
      <c r="HT57" s="443">
        <f t="shared" si="264"/>
        <v>6.6</v>
      </c>
      <c r="HU57" s="286" t="str">
        <f t="shared" si="265"/>
        <v>TBK</v>
      </c>
      <c r="HV57" s="444">
        <f t="shared" si="266"/>
        <v>6.4</v>
      </c>
      <c r="HW57" s="286" t="str">
        <f t="shared" si="267"/>
        <v>TBK</v>
      </c>
      <c r="HX57" s="612">
        <v>5</v>
      </c>
      <c r="HY57" s="622">
        <v>4.5</v>
      </c>
      <c r="HZ57" s="639">
        <v>4</v>
      </c>
      <c r="IA57" s="640">
        <f>ROUND(SUM(HX57:HZ57)/3,1)</f>
        <v>4.5</v>
      </c>
      <c r="IB57" s="648">
        <f t="shared" si="155"/>
        <v>5.5</v>
      </c>
      <c r="IC57" s="615" t="s">
        <v>492</v>
      </c>
    </row>
    <row r="58" spans="1:237" ht="16.5">
      <c r="A58" s="564">
        <v>9</v>
      </c>
      <c r="B58" s="14"/>
      <c r="C58" s="17"/>
      <c r="D58" s="17"/>
      <c r="E58" s="548" t="s">
        <v>485</v>
      </c>
      <c r="F58" s="549"/>
      <c r="G58" s="550"/>
      <c r="H58" s="550"/>
      <c r="I58" s="550"/>
      <c r="J58" s="551"/>
      <c r="K58" s="561"/>
      <c r="L58" s="561"/>
      <c r="M58" s="562"/>
      <c r="N58" s="562"/>
      <c r="O58" s="562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215"/>
      <c r="AF58" s="215"/>
      <c r="AG58" s="215"/>
      <c r="AH58" s="215"/>
      <c r="AI58" s="215"/>
      <c r="AJ58" s="215"/>
      <c r="AK58" s="215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5"/>
      <c r="FB58" s="215"/>
      <c r="FC58" s="215"/>
      <c r="FD58" s="215"/>
      <c r="FE58" s="215"/>
      <c r="FF58" s="215"/>
      <c r="FG58" s="215"/>
      <c r="FH58" s="215"/>
      <c r="FI58" s="215"/>
      <c r="FJ58" s="215"/>
      <c r="FO58" s="215"/>
      <c r="FP58" s="215"/>
      <c r="FQ58" s="215"/>
      <c r="FR58" s="215"/>
      <c r="FS58" s="215"/>
      <c r="FT58" s="215"/>
      <c r="FU58" s="215"/>
      <c r="FV58" s="215"/>
      <c r="GA58" s="215"/>
      <c r="GB58" s="215"/>
      <c r="GC58" s="215"/>
      <c r="GD58" s="215"/>
      <c r="GE58" s="215"/>
      <c r="GF58" s="215"/>
      <c r="GG58" s="215"/>
      <c r="GH58" s="215"/>
      <c r="GI58" s="17"/>
      <c r="GJ58" s="17"/>
      <c r="GK58" s="17"/>
      <c r="GL58" s="215"/>
      <c r="GM58" s="215"/>
      <c r="GN58" s="215"/>
      <c r="GO58" s="215"/>
      <c r="GP58" s="215"/>
      <c r="GQ58" s="215"/>
      <c r="GR58" s="215"/>
      <c r="GS58" s="215"/>
      <c r="GT58" s="215"/>
      <c r="GU58" s="215"/>
      <c r="GV58" s="215"/>
      <c r="GW58" s="215"/>
      <c r="GX58" s="215"/>
      <c r="GY58" s="215"/>
      <c r="GZ58" s="215"/>
      <c r="HA58" s="215"/>
      <c r="HB58" s="215"/>
      <c r="HC58" s="215"/>
      <c r="HD58" s="215"/>
      <c r="HE58" s="215"/>
      <c r="HF58" s="215"/>
      <c r="HG58" s="215"/>
      <c r="HH58" s="215"/>
      <c r="HI58" s="215"/>
      <c r="HR58" s="291"/>
      <c r="HS58" s="291"/>
      <c r="HT58" s="73"/>
      <c r="HU58" s="292"/>
      <c r="HV58" s="293"/>
      <c r="HW58" s="294"/>
      <c r="HX58" s="629"/>
      <c r="HY58" s="629"/>
      <c r="HZ58" s="629"/>
      <c r="IA58" s="629"/>
      <c r="IB58" s="629"/>
      <c r="IC58" s="629"/>
    </row>
    <row r="59" spans="1:237" s="17" customFormat="1" ht="15" customHeight="1">
      <c r="A59" s="564">
        <v>10</v>
      </c>
      <c r="B59" s="565">
        <v>5</v>
      </c>
      <c r="C59" s="566" t="s">
        <v>74</v>
      </c>
      <c r="D59" s="567" t="s">
        <v>348</v>
      </c>
      <c r="E59" s="568" t="s">
        <v>349</v>
      </c>
      <c r="F59" s="569" t="s">
        <v>66</v>
      </c>
      <c r="G59" s="570" t="s">
        <v>107</v>
      </c>
      <c r="H59" s="570" t="s">
        <v>126</v>
      </c>
      <c r="I59" s="571">
        <v>2</v>
      </c>
      <c r="J59" s="571">
        <v>5</v>
      </c>
      <c r="K59" s="572" t="s">
        <v>229</v>
      </c>
      <c r="L59" s="573">
        <v>5</v>
      </c>
      <c r="M59" s="573"/>
      <c r="N59" s="573">
        <f>L59</f>
        <v>5</v>
      </c>
      <c r="O59" s="309">
        <v>7</v>
      </c>
      <c r="P59" s="309"/>
      <c r="Q59" s="309">
        <f aca="true" t="shared" si="273" ref="Q59:Q66">O59</f>
        <v>7</v>
      </c>
      <c r="R59" s="323">
        <f aca="true" t="shared" si="274" ref="R59:R66">ROUND((I59+L59+O59)/3,1)</f>
        <v>4.7</v>
      </c>
      <c r="S59" s="574">
        <v>5.7</v>
      </c>
      <c r="T59" s="313">
        <f aca="true" t="shared" si="275" ref="T59:T66">MAX(R59:S59)</f>
        <v>5.7</v>
      </c>
      <c r="U59" s="327" t="str">
        <f>IF(R59&gt;=5,R59,IF(S59&gt;=5,R59&amp;"/"&amp;S59,R59&amp;"/"&amp;S59))</f>
        <v>4.7/5.7</v>
      </c>
      <c r="V59" s="314">
        <v>5</v>
      </c>
      <c r="W59" s="315">
        <v>3</v>
      </c>
      <c r="X59" s="315">
        <v>4</v>
      </c>
      <c r="Y59" s="309" t="str">
        <f aca="true" t="shared" si="276" ref="Y59:Y66">IF(Z59&gt;=5,W59,IF(AA59&gt;=5,W59&amp;"/"&amp;X59,W59&amp;"/"&amp;X59))</f>
        <v>3/4</v>
      </c>
      <c r="Z59" s="323">
        <f aca="true" t="shared" si="277" ref="Z59:Z66">ROUND((V59+W59)/2,1)</f>
        <v>4</v>
      </c>
      <c r="AA59" s="181">
        <f aca="true" t="shared" si="278" ref="AA59:AA66">IF(ISNUMBER(X59),ROUND((V59+X59)/2,1),"-")</f>
        <v>4.5</v>
      </c>
      <c r="AB59" s="182">
        <v>7.7</v>
      </c>
      <c r="AC59" s="575" t="s">
        <v>338</v>
      </c>
      <c r="AD59" s="323">
        <v>7.7</v>
      </c>
      <c r="AE59" s="573">
        <v>5</v>
      </c>
      <c r="AF59" s="576"/>
      <c r="AG59" s="309">
        <f>IF(AH59&gt;=5,AE59,IF(AI59&gt;=5,AE59&amp;"/"&amp;AF59,AE59&amp;"/"&amp;AF59))</f>
        <v>5</v>
      </c>
      <c r="AH59" s="323">
        <f>ROUND((AD59+AE59)/2,1)</f>
        <v>6.4</v>
      </c>
      <c r="AI59" s="181" t="str">
        <f>IF(ISNUMBER(AF59),ROUND((AD59+AF59)/2,1),"-")</f>
        <v>-</v>
      </c>
      <c r="AJ59" s="334">
        <f>MAX(AH59:AI59)</f>
        <v>6.4</v>
      </c>
      <c r="AK59" s="577">
        <f>IF(AH59&gt;=5,AH59,IF(AI59&gt;=5,AH59&amp;"/"&amp;AI59,AH59&amp;"/"&amp;AI59))</f>
        <v>6.4</v>
      </c>
      <c r="AL59" s="578">
        <v>6.5</v>
      </c>
      <c r="AM59" s="573">
        <v>3</v>
      </c>
      <c r="AN59" s="309">
        <v>6</v>
      </c>
      <c r="AO59" s="309" t="str">
        <f aca="true" t="shared" si="279" ref="AO59:AO66">IF(AP59&gt;=5,AM59,IF(AQ59&gt;=5,AM59&amp;"/"&amp;AN59,AM59&amp;"/"&amp;AN59))</f>
        <v>3/6</v>
      </c>
      <c r="AP59" s="323">
        <f aca="true" t="shared" si="280" ref="AP59:AP66">ROUND((AL59+AM59)/2,1)</f>
        <v>4.8</v>
      </c>
      <c r="AQ59" s="181">
        <f aca="true" t="shared" si="281" ref="AQ59:AQ66">IF(ISNUMBER(AN59),ROUND((AL59+AN59)/2,1),"-")</f>
        <v>6.3</v>
      </c>
      <c r="AR59" s="324">
        <f>MAX(AP59:AQ59)</f>
        <v>6.3</v>
      </c>
      <c r="AS59" s="325" t="str">
        <f>IF(AP59&gt;=5,AP59,IF(AQ59&gt;=5,AP59&amp;"/"&amp;AQ59,AP59&amp;"/"&amp;AQ59))</f>
        <v>4.8/6.3</v>
      </c>
      <c r="AT59" s="315">
        <v>6</v>
      </c>
      <c r="AU59" s="315">
        <v>4</v>
      </c>
      <c r="AV59" s="315"/>
      <c r="AW59" s="309">
        <f aca="true" t="shared" si="282" ref="AW59:AW66">IF(AX59&gt;=5,AU59,IF(AY59&gt;=5,AU59&amp;"/"&amp;AV59,AU59&amp;"/"&amp;AV59))</f>
        <v>4</v>
      </c>
      <c r="AX59" s="323">
        <f aca="true" t="shared" si="283" ref="AX59:AX66">ROUND((AT59+AU59)/2,1)</f>
        <v>5</v>
      </c>
      <c r="AY59" s="181" t="str">
        <f aca="true" t="shared" si="284" ref="AY59:AY66">IF(ISNUMBER(AV59),ROUND((AT59+AV59)/2,1),"-")</f>
        <v>-</v>
      </c>
      <c r="AZ59" s="324">
        <f aca="true" t="shared" si="285" ref="AZ59:AZ66">MAX(AX59:AY59)</f>
        <v>5</v>
      </c>
      <c r="BA59" s="327">
        <f aca="true" t="shared" si="286" ref="BA59:BA66">IF(AX59&gt;=5,AX59,IF(AY59&gt;=5,AX59&amp;"/"&amp;AY59,AX59&amp;"/"&amp;AY59))</f>
        <v>5</v>
      </c>
      <c r="BB59" s="323">
        <v>5.5</v>
      </c>
      <c r="BC59" s="573">
        <v>4</v>
      </c>
      <c r="BD59" s="309">
        <v>4</v>
      </c>
      <c r="BE59" s="579" t="s">
        <v>254</v>
      </c>
      <c r="BF59" s="323">
        <f aca="true" t="shared" si="287" ref="BF59:BF66">ROUND((BB59+BC59)/2,1)</f>
        <v>4.8</v>
      </c>
      <c r="BG59" s="181">
        <v>5.5</v>
      </c>
      <c r="BH59" s="324">
        <f aca="true" t="shared" si="288" ref="BH59:BH66">MAX(BF59:BG59)</f>
        <v>5.5</v>
      </c>
      <c r="BI59" s="575" t="s">
        <v>255</v>
      </c>
      <c r="BJ59" s="323">
        <v>6.5</v>
      </c>
      <c r="BK59" s="573">
        <v>5</v>
      </c>
      <c r="BL59" s="580"/>
      <c r="BM59" s="309">
        <f aca="true" t="shared" si="289" ref="BM59:BM66">IF(BN59&gt;=5,BK59,IF(BO59&gt;=5,BK59&amp;"/"&amp;BL59,BK59&amp;"/"&amp;BL59))</f>
        <v>5</v>
      </c>
      <c r="BN59" s="323">
        <f aca="true" t="shared" si="290" ref="BN59:BN66">ROUND((BJ59+BK59)/2,1)</f>
        <v>5.8</v>
      </c>
      <c r="BO59" s="181" t="str">
        <f aca="true" t="shared" si="291" ref="BO59:BO66">IF(ISNUMBER(BL59),ROUND((BJ59+BL59)/2,1),"-")</f>
        <v>-</v>
      </c>
      <c r="BP59" s="324">
        <f aca="true" t="shared" si="292" ref="BP59:BP66">MAX(BN59:BO59)</f>
        <v>5.8</v>
      </c>
      <c r="BQ59" s="326">
        <f aca="true" t="shared" si="293" ref="BQ59:BQ66">IF(BN59&gt;=5,BN59,IF(BO59&gt;=5,BN59&amp;"/"&amp;BO59,BN59&amp;"/"&amp;BO59))</f>
        <v>5.8</v>
      </c>
      <c r="BR59" s="320">
        <f>ROUND((R59*$T$4+Z59*$AB$4+AH59*$AJ$4+AP59*$AR$4+AX59*$AZ$4+BF59*$BH$4+BN59*$BP$4)/$BS$4,1)</f>
        <v>5</v>
      </c>
      <c r="BS59" s="321">
        <f>ROUND((T59*$T$4+AB59*$AB$4+AJ59*$AJ$4+AR59*$AR$4+AZ59*$AZ$4+BH59*$BH$4+BP59*$BP$4)/$BS$4,1)</f>
        <v>6.4</v>
      </c>
      <c r="BT59" s="322" t="str">
        <f aca="true" t="shared" si="294" ref="BT59:BT66">IF(BS59&lt;4,"Kém",IF(BS59&lt;5,"Yếu",IF(BS59&lt;6,"TB",IF(BS59&lt;7,"TBK",IF(BS59&lt;8,"Khá",IF(BS59&lt;9,"Giỏi","XS"))))))</f>
        <v>TBK</v>
      </c>
      <c r="BU59" s="323">
        <v>6.6</v>
      </c>
      <c r="BV59" s="573">
        <v>7</v>
      </c>
      <c r="BW59" s="576"/>
      <c r="BX59" s="309">
        <f aca="true" t="shared" si="295" ref="BX59:BX66">IF(BY59&gt;=5,BV59,IF(BZ59&gt;=5,BV59&amp;"/"&amp;BW59,BV59&amp;"/"&amp;BW59))</f>
        <v>7</v>
      </c>
      <c r="BY59" s="323">
        <f aca="true" t="shared" si="296" ref="BY59:BY66">ROUND((BU59+BV59)/2,1)</f>
        <v>6.8</v>
      </c>
      <c r="BZ59" s="181" t="str">
        <f aca="true" t="shared" si="297" ref="BZ59:BZ66">IF(ISNUMBER(BW59),ROUND((BU59+BW59)/2,1),"-")</f>
        <v>-</v>
      </c>
      <c r="CA59" s="324">
        <f aca="true" t="shared" si="298" ref="CA59:CA66">MAX(BY59:BZ59)</f>
        <v>6.8</v>
      </c>
      <c r="CB59" s="325">
        <f aca="true" t="shared" si="299" ref="CB59:CB66">IF(BY59&gt;=5,BY59,IF(BZ59&gt;=5,BY59&amp;"/"&amp;BZ59,BY59&amp;"/"&amp;BZ59))</f>
        <v>6.8</v>
      </c>
      <c r="CC59" s="323">
        <v>8</v>
      </c>
      <c r="CD59" s="581">
        <v>2</v>
      </c>
      <c r="CE59" s="581"/>
      <c r="CF59" s="309">
        <f aca="true" t="shared" si="300" ref="CF59:CF66">IF(CG59&gt;=5,CD59,IF(CH59&gt;=5,CD59&amp;"/"&amp;CE59,CD59&amp;"/"&amp;CE59))</f>
        <v>2</v>
      </c>
      <c r="CG59" s="323">
        <f aca="true" t="shared" si="301" ref="CG59:CG66">ROUND((CC59+CD59)/2,1)</f>
        <v>5</v>
      </c>
      <c r="CH59" s="181" t="str">
        <f aca="true" t="shared" si="302" ref="CH59:CH66">IF(ISNUMBER(CE59),ROUND((CC59+CE59)/2,1),"-")</f>
        <v>-</v>
      </c>
      <c r="CI59" s="324">
        <f aca="true" t="shared" si="303" ref="CI59:CI66">MAX(CG59:CH59)</f>
        <v>5</v>
      </c>
      <c r="CJ59" s="326">
        <f aca="true" t="shared" si="304" ref="CJ59:CJ66">IF(CG59&gt;=5,CG59,IF(CH59&gt;=5,CG59&amp;"/"&amp;CH59,CG59&amp;"/"&amp;CH59))</f>
        <v>5</v>
      </c>
      <c r="CK59" s="323">
        <v>6</v>
      </c>
      <c r="CL59" s="581">
        <v>8</v>
      </c>
      <c r="CM59" s="581"/>
      <c r="CN59" s="309">
        <f aca="true" t="shared" si="305" ref="CN59:CN66">IF(CO59&gt;=5,CL59,IF(CP59&gt;=5,CL59&amp;"/"&amp;CM59,CL59&amp;"/"&amp;CM59))</f>
        <v>8</v>
      </c>
      <c r="CO59" s="323">
        <f aca="true" t="shared" si="306" ref="CO59:CO66">ROUND((CK59+CL59)/2,1)</f>
        <v>7</v>
      </c>
      <c r="CP59" s="181" t="str">
        <f aca="true" t="shared" si="307" ref="CP59:CP66">IF(ISNUMBER(CM59),ROUND((CK59+CM59)/2,1),"-")</f>
        <v>-</v>
      </c>
      <c r="CQ59" s="324">
        <f aca="true" t="shared" si="308" ref="CQ59:CQ66">MAX(CO59:CP59)</f>
        <v>7</v>
      </c>
      <c r="CR59" s="327">
        <f aca="true" t="shared" si="309" ref="CR59:CR66">IF(CO59&gt;=5,CO59,IF(CP59&gt;=5,CO59&amp;"/"&amp;CP59,CO59&amp;"/"&amp;CP59))</f>
        <v>7</v>
      </c>
      <c r="CS59" s="323">
        <v>6.3</v>
      </c>
      <c r="CT59" s="581">
        <v>2</v>
      </c>
      <c r="CU59" s="581">
        <v>7</v>
      </c>
      <c r="CV59" s="309" t="str">
        <f aca="true" t="shared" si="310" ref="CV59:CV66">IF(CW59&gt;=5,CT59,IF(CX59&gt;=5,CT59&amp;"/"&amp;CU59,CT59&amp;"/"&amp;CU59))</f>
        <v>2/7</v>
      </c>
      <c r="CW59" s="323">
        <f aca="true" t="shared" si="311" ref="CW59:CW66">ROUND((CS59+CT59)/2,1)</f>
        <v>4.2</v>
      </c>
      <c r="CX59" s="181">
        <f aca="true" t="shared" si="312" ref="CX59:CX66">IF(ISNUMBER(CU59),ROUND((CS59+CU59)/2,1),"-")</f>
        <v>6.7</v>
      </c>
      <c r="CY59" s="324">
        <f aca="true" t="shared" si="313" ref="CY59:CY66">MAX(CW59:CX59)</f>
        <v>6.7</v>
      </c>
      <c r="CZ59" s="327" t="str">
        <f aca="true" t="shared" si="314" ref="CZ59:CZ66">IF(CW59&gt;=5,CW59,IF(CX59&gt;=5,CW59&amp;"/"&amp;CX59,CW59&amp;"/"&amp;CX59))</f>
        <v>4.2/6.7</v>
      </c>
      <c r="DA59" s="323">
        <v>6</v>
      </c>
      <c r="DB59" s="581">
        <v>4</v>
      </c>
      <c r="DC59" s="582"/>
      <c r="DD59" s="309">
        <f aca="true" t="shared" si="315" ref="DD59:DD66">IF(DE59&gt;=5,DB59,IF(DF59&gt;=5,DB59&amp;"/"&amp;DC59,DB59&amp;"/"&amp;DC59))</f>
        <v>4</v>
      </c>
      <c r="DE59" s="323">
        <f aca="true" t="shared" si="316" ref="DE59:DE66">ROUND((DA59+DB59)/2,1)</f>
        <v>5</v>
      </c>
      <c r="DF59" s="181" t="str">
        <f aca="true" t="shared" si="317" ref="DF59:DF66">IF(ISNUMBER(DC59),ROUND((DA59+DC59)/2,1),"-")</f>
        <v>-</v>
      </c>
      <c r="DG59" s="324">
        <f aca="true" t="shared" si="318" ref="DG59:DG66">MAX(DE59:DF59)</f>
        <v>5</v>
      </c>
      <c r="DH59" s="327">
        <f aca="true" t="shared" si="319" ref="DH59:DH66">IF(DE59&gt;=5,DE59,IF(DF59&gt;=5,DE59&amp;"/"&amp;DF59,DE59&amp;"/"&amp;DF59))</f>
        <v>5</v>
      </c>
      <c r="DI59" s="323">
        <v>5.5</v>
      </c>
      <c r="DJ59" s="581">
        <v>5</v>
      </c>
      <c r="DK59" s="583"/>
      <c r="DL59" s="309">
        <f aca="true" t="shared" si="320" ref="DL59:DL66">IF(DM59&gt;=5,DJ59,IF(DN59&gt;=5,DJ59&amp;"/"&amp;DK59,DJ59&amp;"/"&amp;DK59))</f>
        <v>5</v>
      </c>
      <c r="DM59" s="323">
        <f aca="true" t="shared" si="321" ref="DM59:DM66">ROUND((DI59+DJ59)/2,1)</f>
        <v>5.3</v>
      </c>
      <c r="DN59" s="181" t="str">
        <f aca="true" t="shared" si="322" ref="DN59:DN66">IF(ISNUMBER(DK59),ROUND((DI59+DK59)/2,1),"-")</f>
        <v>-</v>
      </c>
      <c r="DO59" s="324">
        <f>MAX(DM59:DN59)</f>
        <v>5.3</v>
      </c>
      <c r="DP59" s="327">
        <f>IF(DM59&gt;=5,DM59,IF(DN59&gt;=5,DM59&amp;"/"&amp;DN59,DM59&amp;"/"&amp;DN59))</f>
        <v>5.3</v>
      </c>
      <c r="DQ59" s="323">
        <v>7.5</v>
      </c>
      <c r="DR59" s="581">
        <v>3</v>
      </c>
      <c r="DS59" s="581"/>
      <c r="DT59" s="309">
        <f aca="true" t="shared" si="323" ref="DT59:DT66">IF(DU59&gt;=5,DR59,IF(DV59&gt;=5,DR59&amp;"/"&amp;DS59,DR59&amp;"/"&amp;DS59))</f>
        <v>3</v>
      </c>
      <c r="DU59" s="323">
        <f aca="true" t="shared" si="324" ref="DU59:DU66">ROUND((DQ59+DR59)/2,1)</f>
        <v>5.3</v>
      </c>
      <c r="DV59" s="181" t="str">
        <f aca="true" t="shared" si="325" ref="DV59:DV66">IF(ISNUMBER(DS59),ROUND((DQ59+DS59)/2,1),"-")</f>
        <v>-</v>
      </c>
      <c r="DW59" s="324">
        <f aca="true" t="shared" si="326" ref="DW59:DW66">MAX(DU59:DV59)</f>
        <v>5.3</v>
      </c>
      <c r="DX59" s="327">
        <f aca="true" t="shared" si="327" ref="DX59:DX66">IF(DU59&gt;=5,DU59,IF(DV59&gt;=5,DU59&amp;"/"&amp;DV59,DU59&amp;"/"&amp;DV59))</f>
        <v>5.3</v>
      </c>
      <c r="DY59" s="323">
        <v>4</v>
      </c>
      <c r="DZ59" s="581">
        <v>6</v>
      </c>
      <c r="EA59" s="581"/>
      <c r="EB59" s="309">
        <f aca="true" t="shared" si="328" ref="EB59:EB66">IF(EC59&gt;=5,DZ59,IF(ED59&gt;=5,DZ59&amp;"/"&amp;EA59,DZ59&amp;"/"&amp;EA59))</f>
        <v>6</v>
      </c>
      <c r="EC59" s="323">
        <f aca="true" t="shared" si="329" ref="EC59:EC66">ROUND((DY59+DZ59)/2,1)</f>
        <v>5</v>
      </c>
      <c r="ED59" s="181" t="str">
        <f aca="true" t="shared" si="330" ref="ED59:ED66">IF(ISNUMBER(EA59),ROUND((DY59+EA59)/2,1),"-")</f>
        <v>-</v>
      </c>
      <c r="EE59" s="324">
        <f>MAX(EC59:ED59)</f>
        <v>5</v>
      </c>
      <c r="EF59" s="328">
        <f>IF(EC59&gt;=5,EC59,IF(ED59&gt;=5,EC59&amp;"/"&amp;ED59,EC59&amp;"/"&amp;ED59))</f>
        <v>5</v>
      </c>
      <c r="EG59" s="329">
        <f aca="true" t="shared" si="331" ref="EG59:EG64">ROUND((BY59*$CA$4+CG59*$CI$4+CO59*$CQ$4+CW59*$CY$4+DE59*$DG$4+DM59*$DO$4+DU59*$DW$4+EC59*$EE$4)/$EH$4,1)</f>
        <v>5.4</v>
      </c>
      <c r="EH59" s="329">
        <f aca="true" t="shared" si="332" ref="EH59:EH64">ROUND((CA59*$CA$4+CI59*$CI$4+CQ59*$CQ$4+CY59*$CY$4+DG59*$DG$4+DO59*$DO$4+DW59*$DW$4+EE59*$EE$4)/$EH$4,1)</f>
        <v>5.8</v>
      </c>
      <c r="EI59" s="322" t="str">
        <f aca="true" t="shared" si="333" ref="EI59:EI66">IF(EH59&lt;4,"Kém",IF(EH59&lt;5,"Yếu",IF(EH59&lt;6,"TB",IF(EH59&lt;7,"TBK",IF(EH59&lt;8,"Khá",IF(EH59&lt;9,"Giỏi","XS"))))))</f>
        <v>TB</v>
      </c>
      <c r="EJ59" s="330">
        <f aca="true" t="shared" si="334" ref="EJ59:EJ66">ROUND((BS59*$BS$4+EH59*$EH$4)/$EJ$4,1)</f>
        <v>6.1</v>
      </c>
      <c r="EK59" s="322" t="str">
        <f aca="true" t="shared" si="335" ref="EK59:EK66">IF(EJ59&lt;4,"Kém",IF(EJ59&lt;5,"Yếu",IF(EJ59&lt;6,"TB",IF(EJ59&lt;7,"TBK",IF(EJ59&lt;8,"Khá",IF(EJ59&lt;9,"Giỏi","XS"))))))</f>
        <v>TBK</v>
      </c>
      <c r="EL59" s="334">
        <v>7.5</v>
      </c>
      <c r="EM59" s="581">
        <v>3</v>
      </c>
      <c r="EN59" s="581"/>
      <c r="EO59" s="333">
        <f aca="true" t="shared" si="336" ref="EO59:EO66">IF(EP59&gt;=5,EM59,IF(EQ59&gt;=5,EM59&amp;"/"&amp;EN59,EM59&amp;"/"&amp;EN59))</f>
        <v>3</v>
      </c>
      <c r="EP59" s="334">
        <f aca="true" t="shared" si="337" ref="EP59:EP66">ROUND((EL59+EM59)/2,1)</f>
        <v>5.3</v>
      </c>
      <c r="EQ59" s="254" t="str">
        <f aca="true" t="shared" si="338" ref="EQ59:EQ66">IF(ISNUMBER(EN59),ROUND((EL59+EN59)/2,1),"-")</f>
        <v>-</v>
      </c>
      <c r="ER59" s="324">
        <f>MAX(EP59:EQ59)</f>
        <v>5.3</v>
      </c>
      <c r="ES59" s="328">
        <f>IF(EP59&gt;=5,EP59,IF(EQ59&gt;=5,EP59&amp;"/"&amp;EQ59,EP59&amp;"/"&amp;EQ59))</f>
        <v>5.3</v>
      </c>
      <c r="ET59" s="334">
        <v>6.5</v>
      </c>
      <c r="EU59" s="581">
        <v>5</v>
      </c>
      <c r="EV59" s="581"/>
      <c r="EW59" s="333">
        <f aca="true" t="shared" si="339" ref="EW59:EW66">IF(EX59&gt;=5,EU59,IF(EY59&gt;=5,EU59&amp;"/"&amp;EV59,EU59&amp;"/"&amp;EV59))</f>
        <v>5</v>
      </c>
      <c r="EX59" s="334">
        <f aca="true" t="shared" si="340" ref="EX59:EX66">ROUND((ET59+EU59)/2,1)</f>
        <v>5.8</v>
      </c>
      <c r="EY59" s="254" t="str">
        <f aca="true" t="shared" si="341" ref="EY59:EY66">IF(ISNUMBER(EV59),ROUND((ET59+EV59)/2,1),"-")</f>
        <v>-</v>
      </c>
      <c r="EZ59" s="324">
        <f>MAX(EX59:EY59)</f>
        <v>5.8</v>
      </c>
      <c r="FA59" s="328">
        <f aca="true" t="shared" si="342" ref="FA59:FA66">IF(EX59&gt;=5,EX59,IF(EY59&gt;=5,EX59&amp;"/"&amp;EY59,EX59&amp;"/"&amp;EY59))</f>
        <v>5.8</v>
      </c>
      <c r="FB59" s="334">
        <v>6.5</v>
      </c>
      <c r="FC59" s="581">
        <v>4</v>
      </c>
      <c r="FD59" s="581"/>
      <c r="FE59" s="333">
        <f aca="true" t="shared" si="343" ref="FE59:FE66">IF(FF59&gt;=5,FC59,IF(FG59&gt;=5,FC59&amp;"/"&amp;FD59,FC59&amp;"/"&amp;FD59))</f>
        <v>4</v>
      </c>
      <c r="FF59" s="334">
        <f aca="true" t="shared" si="344" ref="FF59:FF66">ROUND((FB59+FC59)/2,1)</f>
        <v>5.3</v>
      </c>
      <c r="FG59" s="254" t="str">
        <f aca="true" t="shared" si="345" ref="FG59:FG66">IF(ISNUMBER(FD59),ROUND((FB59+FD59)/2,1),"-")</f>
        <v>-</v>
      </c>
      <c r="FH59" s="324">
        <f>MAX(FF59:FG59)</f>
        <v>5.3</v>
      </c>
      <c r="FI59" s="328">
        <f aca="true" t="shared" si="346" ref="FI59:FI66">IF(FF59&gt;=5,FF59,IF(FG59&gt;=5,FF59&amp;"/"&amp;FG59,FF59&amp;"/"&amp;FG59))</f>
        <v>5.3</v>
      </c>
      <c r="FJ59" s="255">
        <v>6</v>
      </c>
      <c r="FK59" s="255"/>
      <c r="FL59" s="255">
        <f>MAX(FJ59:FK59)</f>
        <v>6</v>
      </c>
      <c r="FM59" s="584">
        <f aca="true" t="shared" si="347" ref="FM59:FM66">IF(FJ59&gt;=5,FJ59,IF(FK59&gt;=5,FJ59&amp;"/"&amp;FK59,FJ59&amp;"/"&amp;FK59))</f>
        <v>6</v>
      </c>
      <c r="FN59" s="334">
        <v>5.33</v>
      </c>
      <c r="FO59" s="581">
        <v>5</v>
      </c>
      <c r="FP59" s="581"/>
      <c r="FQ59" s="333">
        <f aca="true" t="shared" si="348" ref="FQ59:FQ66">IF(FR59&gt;=5,FO59,IF(FS59&gt;=5,FO59&amp;"/"&amp;FP59,FO59&amp;"/"&amp;FP59))</f>
        <v>5</v>
      </c>
      <c r="FR59" s="334">
        <f aca="true" t="shared" si="349" ref="FR59:FR66">ROUND((FN59+FO59)/2,1)</f>
        <v>5.2</v>
      </c>
      <c r="FS59" s="254" t="str">
        <f aca="true" t="shared" si="350" ref="FS59:FS66">IF(ISNUMBER(FP59),ROUND((FN59+FP59)/2,1),"-")</f>
        <v>-</v>
      </c>
      <c r="FT59" s="324">
        <f>MAX(FR59:FS59)</f>
        <v>5.2</v>
      </c>
      <c r="FU59" s="328">
        <f>IF(FR59&gt;=5,FR59,IF(FS59&gt;=5,FR59&amp;"/"&amp;FS59,FR59&amp;"/"&amp;FS59))</f>
        <v>5.2</v>
      </c>
      <c r="FV59" s="255">
        <v>7</v>
      </c>
      <c r="FW59" s="255"/>
      <c r="FX59" s="255">
        <f>MAX(FV59:FW59)</f>
        <v>7</v>
      </c>
      <c r="FY59" s="584">
        <f aca="true" t="shared" si="351" ref="FY59:FY66">IF(FV59&gt;=5,FV59,IF(FW59&gt;=5,FV59&amp;"/"&amp;FW59,FV59&amp;"/"&amp;FW59))</f>
        <v>7</v>
      </c>
      <c r="FZ59" s="334">
        <v>7</v>
      </c>
      <c r="GA59" s="581">
        <v>5</v>
      </c>
      <c r="GB59" s="581"/>
      <c r="GC59" s="333">
        <f aca="true" t="shared" si="352" ref="GC59:GC66">IF(GD59&gt;=5,GA59,IF(GE59&gt;=5,GA59&amp;"/"&amp;GB59,GA59&amp;"/"&amp;GB59))</f>
        <v>5</v>
      </c>
      <c r="GD59" s="334">
        <f aca="true" t="shared" si="353" ref="GD59:GD66">ROUND((FZ59+GA59)/2,1)</f>
        <v>6</v>
      </c>
      <c r="GE59" s="254" t="str">
        <f aca="true" t="shared" si="354" ref="GE59:GE66">IF(ISNUMBER(GB59),ROUND((FZ59+GB59)/2,1),"-")</f>
        <v>-</v>
      </c>
      <c r="GF59" s="324">
        <f>MAX(GD59:GE59)</f>
        <v>6</v>
      </c>
      <c r="GG59" s="328">
        <f>IF(GD59&gt;=5,GD59,IF(GE59&gt;=5,GD59&amp;"/"&amp;GE59,GD59&amp;"/"&amp;GE59))</f>
        <v>6</v>
      </c>
      <c r="GH59" s="585">
        <f aca="true" t="shared" si="355" ref="GH59:GH66">ROUND((EP59*$ER$4+EX59*$EZ$4+FF59*$FH$4+FJ59*$FL$4+FR59*$FT$4+FV59*$FX$4+GD59*$GF$4)/$GI$4,1)</f>
        <v>5.8</v>
      </c>
      <c r="GI59" s="585">
        <f aca="true" t="shared" si="356" ref="GI59:GI66">ROUND((ER59*$ER$4+EZ59*$EZ$4+FH59*$FH$4+FL59*$FL$4+FT59*$FT$4+FX59*$FX$4+GF59*$GF$4)/$GI$4,1)</f>
        <v>5.8</v>
      </c>
      <c r="GJ59" s="322" t="str">
        <f aca="true" t="shared" si="357" ref="GJ59:GJ66">IF(GI59&lt;4,"Kém",IF(GI59&lt;5,"Yếu",IF(GI59&lt;6,"TB",IF(GI59&lt;7,"TBK",IF(GI59&lt;8,"Khá",IF(GI59&lt;9,"Giỏi","XS"))))))</f>
        <v>TB</v>
      </c>
      <c r="GK59" s="334">
        <v>5.5</v>
      </c>
      <c r="GL59" s="581">
        <v>5</v>
      </c>
      <c r="GM59" s="581"/>
      <c r="GN59" s="333">
        <f aca="true" t="shared" si="358" ref="GN59:GN66">IF(GO59&gt;=5,GL59,IF(GP59&gt;=5,GL59&amp;"/"&amp;GM59,GL59&amp;"/"&amp;GM59))</f>
        <v>5</v>
      </c>
      <c r="GO59" s="334">
        <f aca="true" t="shared" si="359" ref="GO59:GO66">ROUND((GK59+GL59)/2,1)</f>
        <v>5.3</v>
      </c>
      <c r="GP59" s="254" t="str">
        <f aca="true" t="shared" si="360" ref="GP59:GP66">IF(ISNUMBER(GM59),ROUND((GK59+GM59)/2,1),"-")</f>
        <v>-</v>
      </c>
      <c r="GQ59" s="324">
        <f>MAX(GO59:GP59)</f>
        <v>5.3</v>
      </c>
      <c r="GR59" s="328">
        <f>IF(GO59&gt;=5,GO59,IF(GP59&gt;=5,GO59&amp;"/"&amp;GP59,GO59&amp;"/"&amp;GP59))</f>
        <v>5.3</v>
      </c>
      <c r="GS59" s="334">
        <v>4.3</v>
      </c>
      <c r="GT59" s="581">
        <v>5</v>
      </c>
      <c r="GU59" s="581">
        <v>4</v>
      </c>
      <c r="GV59" s="333" t="str">
        <f aca="true" t="shared" si="361" ref="GV59:GV66">IF(GW59&gt;=5,GT59,IF(GX59&gt;=5,GT59&amp;"/"&amp;GU59,GT59&amp;"/"&amp;GU59))</f>
        <v>5/4</v>
      </c>
      <c r="GW59" s="334">
        <f aca="true" t="shared" si="362" ref="GW59:GW66">ROUND((GS59+GT59)/2,1)</f>
        <v>4.7</v>
      </c>
      <c r="GX59" s="254">
        <f aca="true" t="shared" si="363" ref="GX59:GX66">IF(ISNUMBER(GU59),ROUND((GS59+GU59)/2,1),"-")</f>
        <v>4.2</v>
      </c>
      <c r="GY59" s="324">
        <f>MAX(GW59:GX59)</f>
        <v>4.7</v>
      </c>
      <c r="GZ59" s="586" t="str">
        <f aca="true" t="shared" si="364" ref="GZ59:GZ66">IF(GW59&gt;=5,GW59,IF(GX59&gt;=5,GW59&amp;"/"&amp;GX59,GW59&amp;"/"&amp;GX59))</f>
        <v>4.7/4.2</v>
      </c>
      <c r="HA59" s="334">
        <v>6.5</v>
      </c>
      <c r="HB59" s="581">
        <v>3</v>
      </c>
      <c r="HC59" s="581">
        <v>6</v>
      </c>
      <c r="HD59" s="333" t="str">
        <f aca="true" t="shared" si="365" ref="HD59:HD66">IF(HE59&gt;=5,HB59,IF(HF59&gt;=5,HB59&amp;"/"&amp;HC59,HB59&amp;"/"&amp;HC59))</f>
        <v>3/6</v>
      </c>
      <c r="HE59" s="334">
        <f aca="true" t="shared" si="366" ref="HE59:HE66">ROUND((HA59+HB59)/2,1)</f>
        <v>4.8</v>
      </c>
      <c r="HF59" s="254">
        <f aca="true" t="shared" si="367" ref="HF59:HF66">IF(ISNUMBER(HC59),ROUND((HA59+HC59)/2,1),"-")</f>
        <v>6.3</v>
      </c>
      <c r="HG59" s="324">
        <f>MAX(HE59:HF59)</f>
        <v>6.3</v>
      </c>
      <c r="HH59" s="328" t="str">
        <f aca="true" t="shared" si="368" ref="HH59:HH64">IF(HE59&gt;=5,HE59,IF(HF59&gt;=5,HE59&amp;"/"&amp;HF59,HE59&amp;"/"&amp;HF59))</f>
        <v>4.8/6.3</v>
      </c>
      <c r="HI59" s="255">
        <v>7</v>
      </c>
      <c r="HJ59" s="255"/>
      <c r="HK59" s="255">
        <f>MAX(HI59:HJ59)</f>
        <v>7</v>
      </c>
      <c r="HL59" s="584">
        <f aca="true" t="shared" si="369" ref="HL59:HL66">IF(HI59&gt;=5,HI59,IF(HJ59&gt;=5,HI59&amp;"/"&amp;HJ59,HI59&amp;"/"&amp;HJ59))</f>
        <v>7</v>
      </c>
      <c r="HM59" s="255">
        <v>6</v>
      </c>
      <c r="HN59" s="255"/>
      <c r="HO59" s="255">
        <f>MAX(HM59:HN59)</f>
        <v>6</v>
      </c>
      <c r="HP59" s="584">
        <f aca="true" t="shared" si="370" ref="HP59:HP66">IF(HM59&gt;=5,HM59,IF(HN59&gt;=5,HM59&amp;"/"&amp;HN59,HM59&amp;"/"&amp;HN59))</f>
        <v>6</v>
      </c>
      <c r="HQ59" s="587">
        <f aca="true" t="shared" si="371" ref="HQ59:HQ66">ROUND((GO59*$GQ$4+GW59*$GY$4+HE59*$HG$4+HI59*$HK$4+HM59*$HO$4)/$HR$4,1)</f>
        <v>5.6</v>
      </c>
      <c r="HR59" s="587">
        <f aca="true" t="shared" si="372" ref="HR59:HR66">ROUND((GQ59*$GQ$4+GY59*$GY$4+HG59*$HG$4+HK59*$HK$4+HO59*$HO$4)/$HR$4,1)</f>
        <v>5.8</v>
      </c>
      <c r="HS59" s="322" t="str">
        <f aca="true" t="shared" si="373" ref="HS59:HS66">IF(HR59&lt;4,"Kém",IF(HR59&lt;5,"Yếu",IF(HR59&lt;6,"TB",IF(HR59&lt;7,"TBK",IF(HR59&lt;8,"Khá",IF(HR59&lt;9,"Giỏi","XS"))))))</f>
        <v>TB</v>
      </c>
      <c r="HT59" s="588">
        <f aca="true" t="shared" si="374" ref="HT59:HT66">ROUND((HR59*$HR$4+GI59*$GI$4)/$HT$4,1)</f>
        <v>5.8</v>
      </c>
      <c r="HU59" s="589" t="str">
        <f aca="true" t="shared" si="375" ref="HU59:HU66">IF(HT59&lt;4,"Kém",IF(HT59&lt;5,"Yếu",IF(HT59&lt;6,"TB",IF(HT59&lt;7,"TBK",IF(HT59&lt;8,"Khá",IF(HT59&lt;9,"Giỏi","XS"))))))</f>
        <v>TB</v>
      </c>
      <c r="HV59" s="590">
        <f aca="true" t="shared" si="376" ref="HV59:HV66">ROUND((HT59*$HT$4+EJ59*$EJ$4)/$HV$4,1)</f>
        <v>6</v>
      </c>
      <c r="HW59" s="589" t="str">
        <f aca="true" t="shared" si="377" ref="HW59:HW66">IF(HV59&lt;4,"Kém",IF(HV59&lt;5,"Yếu",IF(HV59&lt;6,"TB",IF(HV59&lt;7,"TBK",IF(HV59&lt;8,"Khá",IF(HV59&lt;9,"Giỏi","XS"))))))</f>
        <v>TBK</v>
      </c>
      <c r="HX59" s="630"/>
      <c r="HY59" s="630"/>
      <c r="HZ59" s="630"/>
      <c r="IA59" s="630"/>
      <c r="IB59" s="630"/>
      <c r="IC59" s="630"/>
    </row>
    <row r="60" spans="1:237" s="17" customFormat="1" ht="15" customHeight="1">
      <c r="A60" s="564">
        <v>11</v>
      </c>
      <c r="B60" s="452">
        <v>19</v>
      </c>
      <c r="C60" s="456" t="s">
        <v>132</v>
      </c>
      <c r="D60" s="458" t="s">
        <v>350</v>
      </c>
      <c r="E60" s="459" t="s">
        <v>26</v>
      </c>
      <c r="F60" s="98" t="s">
        <v>66</v>
      </c>
      <c r="G60" s="99" t="s">
        <v>136</v>
      </c>
      <c r="H60" s="99" t="s">
        <v>128</v>
      </c>
      <c r="I60" s="52">
        <v>4</v>
      </c>
      <c r="J60" s="52">
        <v>5</v>
      </c>
      <c r="K60" s="308" t="s">
        <v>226</v>
      </c>
      <c r="L60" s="310">
        <v>5</v>
      </c>
      <c r="M60" s="310"/>
      <c r="N60" s="310">
        <f>L60</f>
        <v>5</v>
      </c>
      <c r="O60" s="338">
        <v>7</v>
      </c>
      <c r="P60" s="338"/>
      <c r="Q60" s="338">
        <f t="shared" si="273"/>
        <v>7</v>
      </c>
      <c r="R60" s="311">
        <f t="shared" si="274"/>
        <v>5.3</v>
      </c>
      <c r="S60" s="312">
        <v>5.7</v>
      </c>
      <c r="T60" s="339">
        <f t="shared" si="275"/>
        <v>5.7</v>
      </c>
      <c r="U60" s="340" t="s">
        <v>233</v>
      </c>
      <c r="V60" s="341">
        <v>7.2</v>
      </c>
      <c r="W60" s="342">
        <v>5</v>
      </c>
      <c r="X60" s="342"/>
      <c r="Y60" s="338">
        <f t="shared" si="276"/>
        <v>5</v>
      </c>
      <c r="Z60" s="311">
        <f t="shared" si="277"/>
        <v>6.1</v>
      </c>
      <c r="AA60" s="28" t="str">
        <f t="shared" si="278"/>
        <v>-</v>
      </c>
      <c r="AB60" s="343">
        <f aca="true" t="shared" si="378" ref="AB60:AB66">MAX(Z60:AA60)</f>
        <v>6.1</v>
      </c>
      <c r="AC60" s="344">
        <f aca="true" t="shared" si="379" ref="AC60:AC66">IF(Z60&gt;=5,Z60,IF(AA60&gt;=5,Z60&amp;"/"&amp;AA60,Z60&amp;"/"&amp;AA60))</f>
        <v>6.1</v>
      </c>
      <c r="AD60" s="345"/>
      <c r="AE60" s="356"/>
      <c r="AF60" s="357"/>
      <c r="AG60" s="357" t="s">
        <v>209</v>
      </c>
      <c r="AH60" s="345">
        <v>5</v>
      </c>
      <c r="AI60" s="147" t="str">
        <f>IF(ISNUMBER(AF60),ROUND((AD60+AF60)/2,1),"-")</f>
        <v>-</v>
      </c>
      <c r="AJ60" s="345">
        <f>MAX(AH60:AI60)</f>
        <v>5</v>
      </c>
      <c r="AK60" s="362">
        <f>IF(AH60&gt;=5,AH60,IF(AI60&gt;=5,AH60&amp;"/"&amp;AI60,AH60&amp;"/"&amp;AI60))</f>
        <v>5</v>
      </c>
      <c r="AL60" s="347">
        <v>6</v>
      </c>
      <c r="AM60" s="310">
        <v>3</v>
      </c>
      <c r="AN60" s="338">
        <v>5</v>
      </c>
      <c r="AO60" s="338" t="str">
        <f t="shared" si="279"/>
        <v>3/5</v>
      </c>
      <c r="AP60" s="311">
        <f t="shared" si="280"/>
        <v>4.5</v>
      </c>
      <c r="AQ60" s="28">
        <f t="shared" si="281"/>
        <v>5.5</v>
      </c>
      <c r="AR60" s="343">
        <f>MAX(AP60:AQ60)</f>
        <v>5.5</v>
      </c>
      <c r="AS60" s="344" t="str">
        <f>IF(AP60&gt;=5,AP60,IF(AQ60&gt;=5,AP60&amp;"/"&amp;AQ60,AP60&amp;"/"&amp;AQ60))</f>
        <v>4.5/5.5</v>
      </c>
      <c r="AT60" s="342">
        <v>6.5</v>
      </c>
      <c r="AU60" s="342">
        <v>5</v>
      </c>
      <c r="AV60" s="342"/>
      <c r="AW60" s="338">
        <f t="shared" si="282"/>
        <v>5</v>
      </c>
      <c r="AX60" s="311">
        <f t="shared" si="283"/>
        <v>5.8</v>
      </c>
      <c r="AY60" s="28" t="str">
        <f t="shared" si="284"/>
        <v>-</v>
      </c>
      <c r="AZ60" s="343">
        <f t="shared" si="285"/>
        <v>5.8</v>
      </c>
      <c r="BA60" s="344">
        <f t="shared" si="286"/>
        <v>5.8</v>
      </c>
      <c r="BB60" s="311">
        <v>7</v>
      </c>
      <c r="BC60" s="310">
        <v>4</v>
      </c>
      <c r="BD60" s="338"/>
      <c r="BE60" s="338">
        <f>IF(BF60&gt;=5,BC60,IF(BG60&gt;=5,BC60&amp;"/"&amp;BD60,BC60&amp;"/"&amp;BD60))</f>
        <v>4</v>
      </c>
      <c r="BF60" s="311">
        <f t="shared" si="287"/>
        <v>5.5</v>
      </c>
      <c r="BG60" s="28" t="str">
        <f>IF(ISNUMBER(BD60),ROUND((BB60+BD60)/2,1),"-")</f>
        <v>-</v>
      </c>
      <c r="BH60" s="343">
        <f t="shared" si="288"/>
        <v>5.5</v>
      </c>
      <c r="BI60" s="344">
        <f>IF(BF60&gt;=5,BF60,IF(BG60&gt;=5,BF60&amp;"/"&amp;BG60,BF60&amp;"/"&amp;BG60))</f>
        <v>5.5</v>
      </c>
      <c r="BJ60" s="311">
        <v>5</v>
      </c>
      <c r="BK60" s="310">
        <v>4</v>
      </c>
      <c r="BL60" s="358">
        <v>6</v>
      </c>
      <c r="BM60" s="338" t="str">
        <f t="shared" si="289"/>
        <v>4/6</v>
      </c>
      <c r="BN60" s="311">
        <f t="shared" si="290"/>
        <v>4.5</v>
      </c>
      <c r="BO60" s="28">
        <f t="shared" si="291"/>
        <v>5.5</v>
      </c>
      <c r="BP60" s="343">
        <f t="shared" si="292"/>
        <v>5.5</v>
      </c>
      <c r="BQ60" s="353" t="str">
        <f t="shared" si="293"/>
        <v>4.5/5.5</v>
      </c>
      <c r="BR60" s="466">
        <f>ROUND((R60*$T$4+Z60*$AB$4+AH60*$AJ$4+AP60*$AR$4+AX60*$AZ$4+BF60*$BH$4+BN60*$BP$4)/$BS$4,1)</f>
        <v>5.3</v>
      </c>
      <c r="BS60" s="467">
        <f>ROUND((T60*$T$4+AB60*$AB$4+AJ60*$AJ$4+AR60*$AR$4+AZ60*$AZ$4+BH60*$BH$4+BP60*$BP$4)/$BS$4,1)</f>
        <v>5.6</v>
      </c>
      <c r="BT60" s="337" t="str">
        <f t="shared" si="294"/>
        <v>TB</v>
      </c>
      <c r="BU60" s="311">
        <v>7.6</v>
      </c>
      <c r="BV60" s="310">
        <v>9</v>
      </c>
      <c r="BW60" s="270"/>
      <c r="BX60" s="338">
        <f t="shared" si="295"/>
        <v>9</v>
      </c>
      <c r="BY60" s="311">
        <f t="shared" si="296"/>
        <v>8.3</v>
      </c>
      <c r="BZ60" s="28" t="str">
        <f t="shared" si="297"/>
        <v>-</v>
      </c>
      <c r="CA60" s="343">
        <f t="shared" si="298"/>
        <v>8.3</v>
      </c>
      <c r="CB60" s="344">
        <f t="shared" si="299"/>
        <v>8.3</v>
      </c>
      <c r="CC60" s="311">
        <v>6.5</v>
      </c>
      <c r="CD60" s="351">
        <v>2</v>
      </c>
      <c r="CE60" s="351">
        <v>4</v>
      </c>
      <c r="CF60" s="338" t="str">
        <f t="shared" si="300"/>
        <v>2/4</v>
      </c>
      <c r="CG60" s="311">
        <f t="shared" si="301"/>
        <v>4.3</v>
      </c>
      <c r="CH60" s="28">
        <f t="shared" si="302"/>
        <v>5.3</v>
      </c>
      <c r="CI60" s="343">
        <f t="shared" si="303"/>
        <v>5.3</v>
      </c>
      <c r="CJ60" s="353" t="str">
        <f t="shared" si="304"/>
        <v>4.3/5.3</v>
      </c>
      <c r="CK60" s="311">
        <v>6</v>
      </c>
      <c r="CL60" s="351">
        <v>4</v>
      </c>
      <c r="CM60" s="351"/>
      <c r="CN60" s="338">
        <f t="shared" si="305"/>
        <v>4</v>
      </c>
      <c r="CO60" s="311">
        <f t="shared" si="306"/>
        <v>5</v>
      </c>
      <c r="CP60" s="28" t="str">
        <f t="shared" si="307"/>
        <v>-</v>
      </c>
      <c r="CQ60" s="343">
        <f t="shared" si="308"/>
        <v>5</v>
      </c>
      <c r="CR60" s="348">
        <f t="shared" si="309"/>
        <v>5</v>
      </c>
      <c r="CS60" s="311">
        <v>6</v>
      </c>
      <c r="CT60" s="351">
        <v>4</v>
      </c>
      <c r="CU60" s="351"/>
      <c r="CV60" s="338">
        <f t="shared" si="310"/>
        <v>4</v>
      </c>
      <c r="CW60" s="311">
        <f t="shared" si="311"/>
        <v>5</v>
      </c>
      <c r="CX60" s="28" t="str">
        <f t="shared" si="312"/>
        <v>-</v>
      </c>
      <c r="CY60" s="343">
        <f t="shared" si="313"/>
        <v>5</v>
      </c>
      <c r="CZ60" s="348">
        <f t="shared" si="314"/>
        <v>5</v>
      </c>
      <c r="DA60" s="311">
        <v>4</v>
      </c>
      <c r="DB60" s="351">
        <v>5</v>
      </c>
      <c r="DC60" s="351">
        <v>6</v>
      </c>
      <c r="DD60" s="338" t="str">
        <f t="shared" si="315"/>
        <v>5/6</v>
      </c>
      <c r="DE60" s="311">
        <f t="shared" si="316"/>
        <v>4.5</v>
      </c>
      <c r="DF60" s="28">
        <f t="shared" si="317"/>
        <v>5</v>
      </c>
      <c r="DG60" s="343">
        <f t="shared" si="318"/>
        <v>5</v>
      </c>
      <c r="DH60" s="348" t="str">
        <f t="shared" si="319"/>
        <v>4.5/5</v>
      </c>
      <c r="DI60" s="311">
        <v>5.5</v>
      </c>
      <c r="DJ60" s="351">
        <v>6</v>
      </c>
      <c r="DK60" s="359"/>
      <c r="DL60" s="338">
        <f t="shared" si="320"/>
        <v>6</v>
      </c>
      <c r="DM60" s="311">
        <f t="shared" si="321"/>
        <v>5.8</v>
      </c>
      <c r="DN60" s="28" t="str">
        <f t="shared" si="322"/>
        <v>-</v>
      </c>
      <c r="DO60" s="343">
        <f>MAX(DM60:DN60)</f>
        <v>5.8</v>
      </c>
      <c r="DP60" s="348">
        <f>IF(DM60&gt;=5,DM60,IF(DN60&gt;=5,DM60&amp;"/"&amp;DN60,DM60&amp;"/"&amp;DN60))</f>
        <v>5.8</v>
      </c>
      <c r="DQ60" s="311">
        <v>7</v>
      </c>
      <c r="DR60" s="351">
        <v>2</v>
      </c>
      <c r="DS60" s="351">
        <v>3</v>
      </c>
      <c r="DT60" s="338" t="str">
        <f t="shared" si="323"/>
        <v>2/3</v>
      </c>
      <c r="DU60" s="311">
        <f t="shared" si="324"/>
        <v>4.5</v>
      </c>
      <c r="DV60" s="28">
        <f t="shared" si="325"/>
        <v>5</v>
      </c>
      <c r="DW60" s="343">
        <f t="shared" si="326"/>
        <v>5</v>
      </c>
      <c r="DX60" s="348" t="str">
        <f t="shared" si="327"/>
        <v>4.5/5</v>
      </c>
      <c r="DY60" s="311">
        <v>5.3</v>
      </c>
      <c r="DZ60" s="351">
        <v>5</v>
      </c>
      <c r="EA60" s="351"/>
      <c r="EB60" s="338">
        <f t="shared" si="328"/>
        <v>5</v>
      </c>
      <c r="EC60" s="311">
        <f t="shared" si="329"/>
        <v>5.2</v>
      </c>
      <c r="ED60" s="28" t="str">
        <f t="shared" si="330"/>
        <v>-</v>
      </c>
      <c r="EE60" s="343">
        <f>MAX(EC60:ED60)</f>
        <v>5.2</v>
      </c>
      <c r="EF60" s="350">
        <f>IF(EC60&gt;=5,EC60,IF(ED60&gt;=5,EC60&amp;"/"&amp;ED60,EC60&amp;"/"&amp;ED60))</f>
        <v>5.2</v>
      </c>
      <c r="EG60" s="354">
        <f t="shared" si="331"/>
        <v>5.2</v>
      </c>
      <c r="EH60" s="354">
        <f t="shared" si="332"/>
        <v>5.4</v>
      </c>
      <c r="EI60" s="337" t="str">
        <f t="shared" si="333"/>
        <v>TB</v>
      </c>
      <c r="EJ60" s="355">
        <f t="shared" si="334"/>
        <v>5.5</v>
      </c>
      <c r="EK60" s="337" t="str">
        <f t="shared" si="335"/>
        <v>TB</v>
      </c>
      <c r="EL60" s="345">
        <v>4.5</v>
      </c>
      <c r="EM60" s="351">
        <v>2</v>
      </c>
      <c r="EN60" s="351">
        <v>8</v>
      </c>
      <c r="EO60" s="357" t="str">
        <f t="shared" si="336"/>
        <v>2/8</v>
      </c>
      <c r="EP60" s="345">
        <f t="shared" si="337"/>
        <v>3.3</v>
      </c>
      <c r="EQ60" s="147">
        <f t="shared" si="338"/>
        <v>6.3</v>
      </c>
      <c r="ER60" s="343">
        <f>MAX(EP60:EQ60)</f>
        <v>6.3</v>
      </c>
      <c r="ES60" s="350" t="str">
        <f>IF(EP60&gt;=5,EP60,IF(EQ60&gt;=5,EP60&amp;"/"&amp;EQ60,EP60&amp;"/"&amp;EQ60))</f>
        <v>3.3/6.3</v>
      </c>
      <c r="ET60" s="345">
        <v>7</v>
      </c>
      <c r="EU60" s="351">
        <v>4</v>
      </c>
      <c r="EV60" s="351"/>
      <c r="EW60" s="357">
        <f t="shared" si="339"/>
        <v>4</v>
      </c>
      <c r="EX60" s="345">
        <f t="shared" si="340"/>
        <v>5.5</v>
      </c>
      <c r="EY60" s="147" t="str">
        <f t="shared" si="341"/>
        <v>-</v>
      </c>
      <c r="EZ60" s="343">
        <f>MAX(EX60:EY60)</f>
        <v>5.5</v>
      </c>
      <c r="FA60" s="350">
        <f t="shared" si="342"/>
        <v>5.5</v>
      </c>
      <c r="FB60" s="345">
        <v>7.5</v>
      </c>
      <c r="FC60" s="351">
        <v>4</v>
      </c>
      <c r="FD60" s="351"/>
      <c r="FE60" s="357">
        <f t="shared" si="343"/>
        <v>4</v>
      </c>
      <c r="FF60" s="345">
        <f t="shared" si="344"/>
        <v>5.8</v>
      </c>
      <c r="FG60" s="147" t="str">
        <f t="shared" si="345"/>
        <v>-</v>
      </c>
      <c r="FH60" s="343">
        <f>MAX(FF60:FG60)</f>
        <v>5.8</v>
      </c>
      <c r="FI60" s="350">
        <f t="shared" si="346"/>
        <v>5.8</v>
      </c>
      <c r="FJ60" s="256">
        <v>6</v>
      </c>
      <c r="FK60" s="256"/>
      <c r="FL60" s="256">
        <f>MAX(FJ60:FK60)</f>
        <v>6</v>
      </c>
      <c r="FM60" s="445">
        <f t="shared" si="347"/>
        <v>6</v>
      </c>
      <c r="FN60" s="345">
        <v>7.33</v>
      </c>
      <c r="FO60" s="351">
        <v>4</v>
      </c>
      <c r="FP60" s="351"/>
      <c r="FQ60" s="357">
        <f t="shared" si="348"/>
        <v>4</v>
      </c>
      <c r="FR60" s="345">
        <f t="shared" si="349"/>
        <v>5.7</v>
      </c>
      <c r="FS60" s="147" t="str">
        <f t="shared" si="350"/>
        <v>-</v>
      </c>
      <c r="FT60" s="343">
        <f>MAX(FR60:FS60)</f>
        <v>5.7</v>
      </c>
      <c r="FU60" s="350">
        <f>IF(FR60&gt;=5,FR60,IF(FS60&gt;=5,FR60&amp;"/"&amp;FS60,FR60&amp;"/"&amp;FS60))</f>
        <v>5.7</v>
      </c>
      <c r="FV60" s="256">
        <v>8</v>
      </c>
      <c r="FW60" s="256"/>
      <c r="FX60" s="256">
        <f>MAX(FV60:FW60)</f>
        <v>8</v>
      </c>
      <c r="FY60" s="445">
        <f t="shared" si="351"/>
        <v>8</v>
      </c>
      <c r="FZ60" s="345">
        <v>5</v>
      </c>
      <c r="GA60" s="351">
        <v>5</v>
      </c>
      <c r="GB60" s="351"/>
      <c r="GC60" s="357">
        <f t="shared" si="352"/>
        <v>5</v>
      </c>
      <c r="GD60" s="345">
        <f t="shared" si="353"/>
        <v>5</v>
      </c>
      <c r="GE60" s="147" t="str">
        <f t="shared" si="354"/>
        <v>-</v>
      </c>
      <c r="GF60" s="343">
        <f>MAX(GD60:GE60)</f>
        <v>5</v>
      </c>
      <c r="GG60" s="350">
        <f>IF(GD60&gt;=5,GD60,IF(GE60&gt;=5,GD60&amp;"/"&amp;GE60,GD60&amp;"/"&amp;GE60))</f>
        <v>5</v>
      </c>
      <c r="GH60" s="335">
        <f t="shared" si="355"/>
        <v>5.9</v>
      </c>
      <c r="GI60" s="335">
        <f t="shared" si="356"/>
        <v>6.2</v>
      </c>
      <c r="GJ60" s="337" t="str">
        <f t="shared" si="357"/>
        <v>TBK</v>
      </c>
      <c r="GK60" s="345">
        <v>7</v>
      </c>
      <c r="GL60" s="351">
        <v>4</v>
      </c>
      <c r="GM60" s="351"/>
      <c r="GN60" s="357">
        <f t="shared" si="358"/>
        <v>4</v>
      </c>
      <c r="GO60" s="345">
        <f t="shared" si="359"/>
        <v>5.5</v>
      </c>
      <c r="GP60" s="147" t="str">
        <f t="shared" si="360"/>
        <v>-</v>
      </c>
      <c r="GQ60" s="343">
        <f>MAX(GO60:GP60)</f>
        <v>5.5</v>
      </c>
      <c r="GR60" s="350">
        <f>IF(GO60&gt;=5,GO60,IF(GP60&gt;=5,GO60&amp;"/"&amp;GP60,GO60&amp;"/"&amp;GP60))</f>
        <v>5.5</v>
      </c>
      <c r="GS60" s="345">
        <v>4.3</v>
      </c>
      <c r="GT60" s="351">
        <v>5</v>
      </c>
      <c r="GU60" s="351">
        <v>4</v>
      </c>
      <c r="GV60" s="357" t="str">
        <f t="shared" si="361"/>
        <v>5/4</v>
      </c>
      <c r="GW60" s="345">
        <f t="shared" si="362"/>
        <v>4.7</v>
      </c>
      <c r="GX60" s="147">
        <f t="shared" si="363"/>
        <v>4.2</v>
      </c>
      <c r="GY60" s="343">
        <f>MAX(GW60:GX60)</f>
        <v>4.7</v>
      </c>
      <c r="GZ60" s="361" t="str">
        <f t="shared" si="364"/>
        <v>4.7/4.2</v>
      </c>
      <c r="HA60" s="345">
        <v>4.5</v>
      </c>
      <c r="HB60" s="351">
        <v>3</v>
      </c>
      <c r="HC60" s="351">
        <v>6</v>
      </c>
      <c r="HD60" s="357" t="str">
        <f t="shared" si="365"/>
        <v>3/6</v>
      </c>
      <c r="HE60" s="345">
        <f t="shared" si="366"/>
        <v>3.8</v>
      </c>
      <c r="HF60" s="147">
        <f t="shared" si="367"/>
        <v>5.3</v>
      </c>
      <c r="HG60" s="343">
        <f>MAX(HE60:HF60)</f>
        <v>5.3</v>
      </c>
      <c r="HH60" s="350" t="str">
        <f t="shared" si="368"/>
        <v>3.8/5.3</v>
      </c>
      <c r="HI60" s="256">
        <v>7</v>
      </c>
      <c r="HJ60" s="256"/>
      <c r="HK60" s="256">
        <f>MAX(HI60:HJ60)</f>
        <v>7</v>
      </c>
      <c r="HL60" s="445">
        <f t="shared" si="369"/>
        <v>7</v>
      </c>
      <c r="HM60" s="256">
        <v>5</v>
      </c>
      <c r="HN60" s="256"/>
      <c r="HO60" s="256">
        <f>MAX(HM60:HN60)</f>
        <v>5</v>
      </c>
      <c r="HP60" s="445">
        <f t="shared" si="370"/>
        <v>5</v>
      </c>
      <c r="HQ60" s="336">
        <f t="shared" si="371"/>
        <v>5.2</v>
      </c>
      <c r="HR60" s="336">
        <f t="shared" si="372"/>
        <v>5.3</v>
      </c>
      <c r="HS60" s="337" t="str">
        <f t="shared" si="373"/>
        <v>TB</v>
      </c>
      <c r="HT60" s="443">
        <f t="shared" si="374"/>
        <v>5.8</v>
      </c>
      <c r="HU60" s="286" t="str">
        <f t="shared" si="375"/>
        <v>TB</v>
      </c>
      <c r="HV60" s="444">
        <f t="shared" si="376"/>
        <v>5.6</v>
      </c>
      <c r="HW60" s="286" t="str">
        <f t="shared" si="377"/>
        <v>TB</v>
      </c>
      <c r="HX60" s="630"/>
      <c r="HY60" s="630"/>
      <c r="HZ60" s="630"/>
      <c r="IA60" s="630"/>
      <c r="IB60" s="630"/>
      <c r="IC60" s="630"/>
    </row>
    <row r="61" spans="1:237" s="17" customFormat="1" ht="15" customHeight="1">
      <c r="A61" s="564">
        <v>12</v>
      </c>
      <c r="B61" s="452">
        <v>32</v>
      </c>
      <c r="C61" s="456" t="s">
        <v>156</v>
      </c>
      <c r="D61" s="458" t="s">
        <v>384</v>
      </c>
      <c r="E61" s="459" t="s">
        <v>383</v>
      </c>
      <c r="F61" s="98" t="s">
        <v>66</v>
      </c>
      <c r="G61" s="99" t="s">
        <v>113</v>
      </c>
      <c r="H61" s="99" t="s">
        <v>131</v>
      </c>
      <c r="I61" s="52">
        <v>4</v>
      </c>
      <c r="J61" s="52">
        <v>5</v>
      </c>
      <c r="K61" s="308" t="s">
        <v>226</v>
      </c>
      <c r="L61" s="310">
        <v>4</v>
      </c>
      <c r="M61" s="310">
        <v>5</v>
      </c>
      <c r="N61" s="308" t="s">
        <v>226</v>
      </c>
      <c r="O61" s="338">
        <v>6</v>
      </c>
      <c r="P61" s="338"/>
      <c r="Q61" s="338">
        <f t="shared" si="273"/>
        <v>6</v>
      </c>
      <c r="R61" s="311">
        <f t="shared" si="274"/>
        <v>4.7</v>
      </c>
      <c r="S61" s="312">
        <v>5.3</v>
      </c>
      <c r="T61" s="339">
        <f t="shared" si="275"/>
        <v>5.3</v>
      </c>
      <c r="U61" s="348" t="str">
        <f>IF(R61&gt;=5,R61,IF(S61&gt;=5,R61&amp;"/"&amp;S61,R61&amp;"/"&amp;S61))</f>
        <v>4.7/5.3</v>
      </c>
      <c r="V61" s="341">
        <v>7</v>
      </c>
      <c r="W61" s="342">
        <v>4</v>
      </c>
      <c r="X61" s="342"/>
      <c r="Y61" s="338">
        <f t="shared" si="276"/>
        <v>4</v>
      </c>
      <c r="Z61" s="311">
        <f t="shared" si="277"/>
        <v>5.5</v>
      </c>
      <c r="AA61" s="28" t="str">
        <f t="shared" si="278"/>
        <v>-</v>
      </c>
      <c r="AB61" s="343">
        <f t="shared" si="378"/>
        <v>5.5</v>
      </c>
      <c r="AC61" s="344">
        <f t="shared" si="379"/>
        <v>5.5</v>
      </c>
      <c r="AD61" s="311">
        <v>5</v>
      </c>
      <c r="AE61" s="310">
        <v>6</v>
      </c>
      <c r="AF61" s="338"/>
      <c r="AG61" s="338">
        <f>IF(AH61&gt;=5,AE61,IF(AI61&gt;=5,AE61&amp;"/"&amp;AF61,AE61&amp;"/"&amp;AF61))</f>
        <v>6</v>
      </c>
      <c r="AH61" s="311">
        <f>ROUND((AD61+AE61)/2,1)</f>
        <v>5.5</v>
      </c>
      <c r="AI61" s="28" t="str">
        <f>IF(ISNUMBER(AF61),ROUND((AD61+AF61)/2,1),"-")</f>
        <v>-</v>
      </c>
      <c r="AJ61" s="345">
        <f>MAX(AH61:AI61)</f>
        <v>5.5</v>
      </c>
      <c r="AK61" s="346">
        <f>IF(AH61&gt;=5,AH61,IF(AI61&gt;=5,AH61&amp;"/"&amp;AI61,AH61&amp;"/"&amp;AI61))</f>
        <v>5.5</v>
      </c>
      <c r="AL61" s="347">
        <v>5</v>
      </c>
      <c r="AM61" s="310">
        <v>3</v>
      </c>
      <c r="AN61" s="338">
        <v>6</v>
      </c>
      <c r="AO61" s="338" t="str">
        <f t="shared" si="279"/>
        <v>3/6</v>
      </c>
      <c r="AP61" s="311">
        <f t="shared" si="280"/>
        <v>4</v>
      </c>
      <c r="AQ61" s="28">
        <f t="shared" si="281"/>
        <v>5.5</v>
      </c>
      <c r="AR61" s="343">
        <f>MAX(AP61:AQ61)</f>
        <v>5.5</v>
      </c>
      <c r="AS61" s="344" t="str">
        <f>IF(AP61&gt;=5,AP61,IF(AQ61&gt;=5,AP61&amp;"/"&amp;AQ61,AP61&amp;"/"&amp;AQ61))</f>
        <v>4/5.5</v>
      </c>
      <c r="AT61" s="342">
        <v>5.5</v>
      </c>
      <c r="AU61" s="342">
        <v>4</v>
      </c>
      <c r="AV61" s="342">
        <v>5</v>
      </c>
      <c r="AW61" s="338" t="str">
        <f t="shared" si="282"/>
        <v>4/5</v>
      </c>
      <c r="AX61" s="311">
        <f t="shared" si="283"/>
        <v>4.8</v>
      </c>
      <c r="AY61" s="28">
        <f t="shared" si="284"/>
        <v>5.3</v>
      </c>
      <c r="AZ61" s="343">
        <f t="shared" si="285"/>
        <v>5.3</v>
      </c>
      <c r="BA61" s="353" t="str">
        <f t="shared" si="286"/>
        <v>4.8/5.3</v>
      </c>
      <c r="BB61" s="311">
        <v>5</v>
      </c>
      <c r="BC61" s="310">
        <v>1</v>
      </c>
      <c r="BD61" s="338">
        <v>5</v>
      </c>
      <c r="BE61" s="338" t="str">
        <f>IF(BF61&gt;=5,BC61,IF(BG61&gt;=5,BC61&amp;"/"&amp;BD61,BC61&amp;"/"&amp;BD61))</f>
        <v>1/5</v>
      </c>
      <c r="BF61" s="311">
        <f t="shared" si="287"/>
        <v>3</v>
      </c>
      <c r="BG61" s="28">
        <f>IF(ISNUMBER(BD61),ROUND((BB61+BD61)/2,1),"-")</f>
        <v>5</v>
      </c>
      <c r="BH61" s="343">
        <f t="shared" si="288"/>
        <v>5</v>
      </c>
      <c r="BI61" s="344" t="str">
        <f>IF(BF61&gt;=5,BF61,IF(BG61&gt;=5,BF61&amp;"/"&amp;BG61,BF61&amp;"/"&amp;BG61))</f>
        <v>3/5</v>
      </c>
      <c r="BJ61" s="311">
        <v>6</v>
      </c>
      <c r="BK61" s="310">
        <v>3</v>
      </c>
      <c r="BL61" s="358">
        <v>4</v>
      </c>
      <c r="BM61" s="338" t="str">
        <f t="shared" si="289"/>
        <v>3/4</v>
      </c>
      <c r="BN61" s="311">
        <f t="shared" si="290"/>
        <v>4.5</v>
      </c>
      <c r="BO61" s="28">
        <f t="shared" si="291"/>
        <v>5</v>
      </c>
      <c r="BP61" s="343">
        <f t="shared" si="292"/>
        <v>5</v>
      </c>
      <c r="BQ61" s="353" t="str">
        <f t="shared" si="293"/>
        <v>4.5/5</v>
      </c>
      <c r="BR61" s="466">
        <f>ROUND((R61*$T$4+Z61*$AB$4+AH61*$AJ$4+AP61*$AR$4+AX61*$AZ$4+BF61*$BH$4+BN61*$BP$4)/$BS$4,1)</f>
        <v>4.8</v>
      </c>
      <c r="BS61" s="467">
        <f>ROUND((T61*$T$4+AB61*$AB$4+AJ61*$AJ$4+AR61*$AR$4+AZ61*$AZ$4+BH61*$BH$4+BP61*$BP$4)/$BS$4,1)</f>
        <v>5.3</v>
      </c>
      <c r="BT61" s="337" t="str">
        <f t="shared" si="294"/>
        <v>TB</v>
      </c>
      <c r="BU61" s="311">
        <v>4.4</v>
      </c>
      <c r="BV61" s="310">
        <v>7</v>
      </c>
      <c r="BW61" s="270"/>
      <c r="BX61" s="338">
        <f t="shared" si="295"/>
        <v>7</v>
      </c>
      <c r="BY61" s="311">
        <f t="shared" si="296"/>
        <v>5.7</v>
      </c>
      <c r="BZ61" s="28" t="str">
        <f t="shared" si="297"/>
        <v>-</v>
      </c>
      <c r="CA61" s="343">
        <f t="shared" si="298"/>
        <v>5.7</v>
      </c>
      <c r="CB61" s="344">
        <f t="shared" si="299"/>
        <v>5.7</v>
      </c>
      <c r="CC61" s="311">
        <v>6.5</v>
      </c>
      <c r="CD61" s="351">
        <v>0</v>
      </c>
      <c r="CE61" s="351">
        <v>4</v>
      </c>
      <c r="CF61" s="338" t="str">
        <f t="shared" si="300"/>
        <v>0/4</v>
      </c>
      <c r="CG61" s="311">
        <f t="shared" si="301"/>
        <v>3.3</v>
      </c>
      <c r="CH61" s="28">
        <f t="shared" si="302"/>
        <v>5.3</v>
      </c>
      <c r="CI61" s="343">
        <f t="shared" si="303"/>
        <v>5.3</v>
      </c>
      <c r="CJ61" s="353" t="str">
        <f t="shared" si="304"/>
        <v>3.3/5.3</v>
      </c>
      <c r="CK61" s="311">
        <v>6.7</v>
      </c>
      <c r="CL61" s="351">
        <v>5</v>
      </c>
      <c r="CM61" s="351"/>
      <c r="CN61" s="338">
        <f t="shared" si="305"/>
        <v>5</v>
      </c>
      <c r="CO61" s="311">
        <f t="shared" si="306"/>
        <v>5.9</v>
      </c>
      <c r="CP61" s="28" t="str">
        <f t="shared" si="307"/>
        <v>-</v>
      </c>
      <c r="CQ61" s="343">
        <f t="shared" si="308"/>
        <v>5.9</v>
      </c>
      <c r="CR61" s="348">
        <f t="shared" si="309"/>
        <v>5.9</v>
      </c>
      <c r="CS61" s="311">
        <v>6.3</v>
      </c>
      <c r="CT61" s="351">
        <v>5</v>
      </c>
      <c r="CU61" s="351"/>
      <c r="CV61" s="338">
        <f t="shared" si="310"/>
        <v>5</v>
      </c>
      <c r="CW61" s="311">
        <f t="shared" si="311"/>
        <v>5.7</v>
      </c>
      <c r="CX61" s="28" t="str">
        <f t="shared" si="312"/>
        <v>-</v>
      </c>
      <c r="CY61" s="343">
        <f t="shared" si="313"/>
        <v>5.7</v>
      </c>
      <c r="CZ61" s="348">
        <f t="shared" si="314"/>
        <v>5.7</v>
      </c>
      <c r="DA61" s="311">
        <v>5</v>
      </c>
      <c r="DB61" s="351">
        <v>3</v>
      </c>
      <c r="DC61" s="351">
        <v>6</v>
      </c>
      <c r="DD61" s="338" t="str">
        <f t="shared" si="315"/>
        <v>3/6</v>
      </c>
      <c r="DE61" s="311">
        <f t="shared" si="316"/>
        <v>4</v>
      </c>
      <c r="DF61" s="28">
        <f t="shared" si="317"/>
        <v>5.5</v>
      </c>
      <c r="DG61" s="343">
        <f t="shared" si="318"/>
        <v>5.5</v>
      </c>
      <c r="DH61" s="348" t="str">
        <f t="shared" si="319"/>
        <v>4/5.5</v>
      </c>
      <c r="DI61" s="311">
        <v>5</v>
      </c>
      <c r="DJ61" s="351">
        <v>2</v>
      </c>
      <c r="DK61" s="359">
        <v>2</v>
      </c>
      <c r="DL61" s="338" t="str">
        <f t="shared" si="320"/>
        <v>2/2</v>
      </c>
      <c r="DM61" s="311">
        <f t="shared" si="321"/>
        <v>3.5</v>
      </c>
      <c r="DN61" s="28">
        <f t="shared" si="322"/>
        <v>3.5</v>
      </c>
      <c r="DO61" s="343">
        <v>5</v>
      </c>
      <c r="DP61" s="262" t="s">
        <v>433</v>
      </c>
      <c r="DQ61" s="311">
        <v>6.5</v>
      </c>
      <c r="DR61" s="351">
        <v>5</v>
      </c>
      <c r="DS61" s="351"/>
      <c r="DT61" s="338">
        <f t="shared" si="323"/>
        <v>5</v>
      </c>
      <c r="DU61" s="311">
        <f t="shared" si="324"/>
        <v>5.8</v>
      </c>
      <c r="DV61" s="28" t="str">
        <f t="shared" si="325"/>
        <v>-</v>
      </c>
      <c r="DW61" s="343">
        <f t="shared" si="326"/>
        <v>5.8</v>
      </c>
      <c r="DX61" s="348">
        <f t="shared" si="327"/>
        <v>5.8</v>
      </c>
      <c r="DY61" s="311">
        <v>4</v>
      </c>
      <c r="DZ61" s="351">
        <v>0</v>
      </c>
      <c r="EA61" s="351">
        <v>4</v>
      </c>
      <c r="EB61" s="338" t="str">
        <f t="shared" si="328"/>
        <v>0/4</v>
      </c>
      <c r="EC61" s="311">
        <f t="shared" si="329"/>
        <v>2</v>
      </c>
      <c r="ED61" s="28">
        <f t="shared" si="330"/>
        <v>4</v>
      </c>
      <c r="EE61" s="343">
        <v>6</v>
      </c>
      <c r="EF61" s="262" t="s">
        <v>418</v>
      </c>
      <c r="EG61" s="354">
        <f t="shared" si="331"/>
        <v>4.4</v>
      </c>
      <c r="EH61" s="354">
        <f t="shared" si="332"/>
        <v>5.7</v>
      </c>
      <c r="EI61" s="337" t="str">
        <f t="shared" si="333"/>
        <v>TB</v>
      </c>
      <c r="EJ61" s="355">
        <f t="shared" si="334"/>
        <v>5.5</v>
      </c>
      <c r="EK61" s="337" t="str">
        <f t="shared" si="335"/>
        <v>TB</v>
      </c>
      <c r="EL61" s="345">
        <v>4</v>
      </c>
      <c r="EM61" s="351">
        <v>1</v>
      </c>
      <c r="EN61" s="351">
        <v>5</v>
      </c>
      <c r="EO61" s="357" t="str">
        <f t="shared" si="336"/>
        <v>1/5</v>
      </c>
      <c r="EP61" s="345">
        <f t="shared" si="337"/>
        <v>2.5</v>
      </c>
      <c r="EQ61" s="147">
        <f t="shared" si="338"/>
        <v>4.5</v>
      </c>
      <c r="ER61" s="343">
        <v>5.8</v>
      </c>
      <c r="ES61" s="262" t="s">
        <v>463</v>
      </c>
      <c r="ET61" s="345">
        <v>6</v>
      </c>
      <c r="EU61" s="351">
        <v>5</v>
      </c>
      <c r="EV61" s="351"/>
      <c r="EW61" s="357">
        <f t="shared" si="339"/>
        <v>5</v>
      </c>
      <c r="EX61" s="345">
        <f t="shared" si="340"/>
        <v>5.5</v>
      </c>
      <c r="EY61" s="147" t="str">
        <f t="shared" si="341"/>
        <v>-</v>
      </c>
      <c r="EZ61" s="343">
        <f>MAX(EX61:EY61)</f>
        <v>5.5</v>
      </c>
      <c r="FA61" s="350">
        <f t="shared" si="342"/>
        <v>5.5</v>
      </c>
      <c r="FB61" s="345">
        <v>6</v>
      </c>
      <c r="FC61" s="351">
        <v>3</v>
      </c>
      <c r="FD61" s="351">
        <v>4</v>
      </c>
      <c r="FE61" s="357" t="str">
        <f t="shared" si="343"/>
        <v>3/4</v>
      </c>
      <c r="FF61" s="345">
        <f t="shared" si="344"/>
        <v>4.5</v>
      </c>
      <c r="FG61" s="147">
        <f t="shared" si="345"/>
        <v>5</v>
      </c>
      <c r="FH61" s="343">
        <f>MAX(FF61:FG61)</f>
        <v>5</v>
      </c>
      <c r="FI61" s="350" t="str">
        <f t="shared" si="346"/>
        <v>4.5/5</v>
      </c>
      <c r="FJ61" s="256">
        <v>6</v>
      </c>
      <c r="FK61" s="256"/>
      <c r="FL61" s="256">
        <f>MAX(FJ61:FK61)</f>
        <v>6</v>
      </c>
      <c r="FM61" s="445">
        <f t="shared" si="347"/>
        <v>6</v>
      </c>
      <c r="FN61" s="345">
        <v>5.67</v>
      </c>
      <c r="FO61" s="351">
        <v>3</v>
      </c>
      <c r="FP61" s="351">
        <v>3</v>
      </c>
      <c r="FQ61" s="357" t="str">
        <f t="shared" si="348"/>
        <v>3/3</v>
      </c>
      <c r="FR61" s="345">
        <f t="shared" si="349"/>
        <v>4.3</v>
      </c>
      <c r="FS61" s="147">
        <f t="shared" si="350"/>
        <v>4.3</v>
      </c>
      <c r="FT61" s="343">
        <v>5</v>
      </c>
      <c r="FU61" s="262" t="s">
        <v>481</v>
      </c>
      <c r="FV61" s="256">
        <v>8</v>
      </c>
      <c r="FW61" s="256"/>
      <c r="FX61" s="256">
        <f>MAX(FV61:FW61)</f>
        <v>8</v>
      </c>
      <c r="FY61" s="445">
        <f t="shared" si="351"/>
        <v>8</v>
      </c>
      <c r="FZ61" s="345">
        <v>4</v>
      </c>
      <c r="GA61" s="351">
        <v>4</v>
      </c>
      <c r="GB61" s="351">
        <v>5</v>
      </c>
      <c r="GC61" s="357" t="str">
        <f t="shared" si="352"/>
        <v>4/5</v>
      </c>
      <c r="GD61" s="345">
        <f t="shared" si="353"/>
        <v>4</v>
      </c>
      <c r="GE61" s="147">
        <f t="shared" si="354"/>
        <v>4.5</v>
      </c>
      <c r="GF61" s="343">
        <v>5.5</v>
      </c>
      <c r="GG61" s="262" t="s">
        <v>454</v>
      </c>
      <c r="GH61" s="335">
        <f t="shared" si="355"/>
        <v>5.3</v>
      </c>
      <c r="GI61" s="335">
        <f t="shared" si="356"/>
        <v>5.9</v>
      </c>
      <c r="GJ61" s="337" t="str">
        <f t="shared" si="357"/>
        <v>TB</v>
      </c>
      <c r="GK61" s="345">
        <v>7.5</v>
      </c>
      <c r="GL61" s="351">
        <v>4</v>
      </c>
      <c r="GM61" s="351"/>
      <c r="GN61" s="357">
        <f t="shared" si="358"/>
        <v>4</v>
      </c>
      <c r="GO61" s="345">
        <f t="shared" si="359"/>
        <v>5.8</v>
      </c>
      <c r="GP61" s="147" t="str">
        <f t="shared" si="360"/>
        <v>-</v>
      </c>
      <c r="GQ61" s="343">
        <f>MAX(GO61:GP61)</f>
        <v>5.8</v>
      </c>
      <c r="GR61" s="350">
        <f>IF(GO61&gt;=5,GO61,IF(GP61&gt;=5,GO61&amp;"/"&amp;GP61,GO61&amp;"/"&amp;GP61))</f>
        <v>5.8</v>
      </c>
      <c r="GS61" s="345">
        <v>4.6</v>
      </c>
      <c r="GT61" s="351">
        <v>4</v>
      </c>
      <c r="GU61" s="351">
        <v>5</v>
      </c>
      <c r="GV61" s="357" t="str">
        <f t="shared" si="361"/>
        <v>4/5</v>
      </c>
      <c r="GW61" s="345">
        <f t="shared" si="362"/>
        <v>4.3</v>
      </c>
      <c r="GX61" s="147">
        <f t="shared" si="363"/>
        <v>4.8</v>
      </c>
      <c r="GY61" s="343">
        <f>MAX(GW61:GX61)</f>
        <v>4.8</v>
      </c>
      <c r="GZ61" s="361" t="str">
        <f t="shared" si="364"/>
        <v>4.3/4.8</v>
      </c>
      <c r="HA61" s="345">
        <v>5.5</v>
      </c>
      <c r="HB61" s="351">
        <v>0</v>
      </c>
      <c r="HC61" s="351">
        <v>3</v>
      </c>
      <c r="HD61" s="357" t="str">
        <f t="shared" si="365"/>
        <v>0/3</v>
      </c>
      <c r="HE61" s="345">
        <f t="shared" si="366"/>
        <v>2.8</v>
      </c>
      <c r="HF61" s="147">
        <f t="shared" si="367"/>
        <v>4.3</v>
      </c>
      <c r="HG61" s="343">
        <f>MAX(HE61:HF61)</f>
        <v>4.3</v>
      </c>
      <c r="HH61" s="361" t="str">
        <f t="shared" si="368"/>
        <v>2.8/4.3</v>
      </c>
      <c r="HI61" s="256">
        <v>6</v>
      </c>
      <c r="HJ61" s="256"/>
      <c r="HK61" s="256">
        <f>MAX(HI61:HJ61)</f>
        <v>6</v>
      </c>
      <c r="HL61" s="445">
        <f t="shared" si="369"/>
        <v>6</v>
      </c>
      <c r="HM61" s="256">
        <v>7</v>
      </c>
      <c r="HN61" s="256"/>
      <c r="HO61" s="256">
        <f>MAX(HM61:HN61)</f>
        <v>7</v>
      </c>
      <c r="HP61" s="445">
        <f t="shared" si="370"/>
        <v>7</v>
      </c>
      <c r="HQ61" s="336">
        <f t="shared" si="371"/>
        <v>5.6</v>
      </c>
      <c r="HR61" s="336">
        <f t="shared" si="372"/>
        <v>5.9</v>
      </c>
      <c r="HS61" s="337" t="str">
        <f t="shared" si="373"/>
        <v>TB</v>
      </c>
      <c r="HT61" s="443">
        <f t="shared" si="374"/>
        <v>5.9</v>
      </c>
      <c r="HU61" s="286" t="str">
        <f t="shared" si="375"/>
        <v>TB</v>
      </c>
      <c r="HV61" s="444">
        <f t="shared" si="376"/>
        <v>5.7</v>
      </c>
      <c r="HW61" s="286" t="str">
        <f t="shared" si="377"/>
        <v>TB</v>
      </c>
      <c r="HX61" s="630"/>
      <c r="HY61" s="630"/>
      <c r="HZ61" s="630"/>
      <c r="IA61" s="630"/>
      <c r="IB61" s="630"/>
      <c r="IC61" s="630"/>
    </row>
    <row r="62" spans="1:237" s="17" customFormat="1" ht="15" customHeight="1">
      <c r="A62" s="564">
        <v>13</v>
      </c>
      <c r="B62" s="452">
        <v>36</v>
      </c>
      <c r="C62" s="456" t="s">
        <v>177</v>
      </c>
      <c r="D62" s="458" t="s">
        <v>388</v>
      </c>
      <c r="E62" s="459" t="s">
        <v>389</v>
      </c>
      <c r="F62" s="98" t="s">
        <v>96</v>
      </c>
      <c r="G62" s="99" t="s">
        <v>190</v>
      </c>
      <c r="H62" s="99" t="s">
        <v>125</v>
      </c>
      <c r="I62" s="52">
        <v>5</v>
      </c>
      <c r="J62" s="52"/>
      <c r="K62" s="310">
        <f>I62</f>
        <v>5</v>
      </c>
      <c r="L62" s="310">
        <v>3</v>
      </c>
      <c r="M62" s="310">
        <v>5</v>
      </c>
      <c r="N62" s="308" t="s">
        <v>227</v>
      </c>
      <c r="O62" s="270">
        <v>8</v>
      </c>
      <c r="P62" s="270"/>
      <c r="Q62" s="338">
        <f t="shared" si="273"/>
        <v>8</v>
      </c>
      <c r="R62" s="311">
        <f t="shared" si="274"/>
        <v>5.3</v>
      </c>
      <c r="S62" s="312">
        <v>6</v>
      </c>
      <c r="T62" s="339">
        <f t="shared" si="275"/>
        <v>6</v>
      </c>
      <c r="U62" s="340" t="s">
        <v>236</v>
      </c>
      <c r="V62" s="341">
        <v>5.4</v>
      </c>
      <c r="W62" s="342">
        <v>6</v>
      </c>
      <c r="X62" s="342"/>
      <c r="Y62" s="338">
        <f t="shared" si="276"/>
        <v>6</v>
      </c>
      <c r="Z62" s="311">
        <f t="shared" si="277"/>
        <v>5.7</v>
      </c>
      <c r="AA62" s="28" t="str">
        <f t="shared" si="278"/>
        <v>-</v>
      </c>
      <c r="AB62" s="343">
        <f t="shared" si="378"/>
        <v>5.7</v>
      </c>
      <c r="AC62" s="344">
        <f t="shared" si="379"/>
        <v>5.7</v>
      </c>
      <c r="AD62" s="345"/>
      <c r="AE62" s="356"/>
      <c r="AF62" s="357"/>
      <c r="AG62" s="357"/>
      <c r="AH62" s="345"/>
      <c r="AI62" s="147"/>
      <c r="AJ62" s="345"/>
      <c r="AK62" s="365" t="s">
        <v>277</v>
      </c>
      <c r="AL62" s="347">
        <v>5.5</v>
      </c>
      <c r="AM62" s="310">
        <v>3</v>
      </c>
      <c r="AN62" s="338">
        <v>4</v>
      </c>
      <c r="AO62" s="338" t="str">
        <f t="shared" si="279"/>
        <v>3/4</v>
      </c>
      <c r="AP62" s="311">
        <f t="shared" si="280"/>
        <v>4.3</v>
      </c>
      <c r="AQ62" s="28">
        <f t="shared" si="281"/>
        <v>4.8</v>
      </c>
      <c r="AR62" s="343">
        <v>6.8</v>
      </c>
      <c r="AS62" s="261" t="s">
        <v>435</v>
      </c>
      <c r="AT62" s="342">
        <v>6.5</v>
      </c>
      <c r="AU62" s="342">
        <v>4</v>
      </c>
      <c r="AV62" s="342"/>
      <c r="AW62" s="338">
        <f t="shared" si="282"/>
        <v>4</v>
      </c>
      <c r="AX62" s="311">
        <f t="shared" si="283"/>
        <v>5.3</v>
      </c>
      <c r="AY62" s="28" t="str">
        <f t="shared" si="284"/>
        <v>-</v>
      </c>
      <c r="AZ62" s="343">
        <f t="shared" si="285"/>
        <v>5.3</v>
      </c>
      <c r="BA62" s="344">
        <f t="shared" si="286"/>
        <v>5.3</v>
      </c>
      <c r="BB62" s="311">
        <v>7.5</v>
      </c>
      <c r="BC62" s="310">
        <v>1</v>
      </c>
      <c r="BD62" s="338">
        <v>3</v>
      </c>
      <c r="BE62" s="338" t="str">
        <f>IF(BF62&gt;=5,BC62,IF(BG62&gt;=5,BC62&amp;"/"&amp;BD62,BC62&amp;"/"&amp;BD62))</f>
        <v>1/3</v>
      </c>
      <c r="BF62" s="311">
        <f t="shared" si="287"/>
        <v>4.3</v>
      </c>
      <c r="BG62" s="28">
        <f>IF(ISNUMBER(BD62),ROUND((BB62+BD62)/2,1),"-")</f>
        <v>5.3</v>
      </c>
      <c r="BH62" s="343">
        <f t="shared" si="288"/>
        <v>5.3</v>
      </c>
      <c r="BI62" s="344" t="str">
        <f>IF(BF62&gt;=5,BF62,IF(BG62&gt;=5,BF62&amp;"/"&amp;BG62,BF62&amp;"/"&amp;BG62))</f>
        <v>4.3/5.3</v>
      </c>
      <c r="BJ62" s="311">
        <v>5.5</v>
      </c>
      <c r="BK62" s="310">
        <v>3</v>
      </c>
      <c r="BL62" s="358">
        <v>5</v>
      </c>
      <c r="BM62" s="338" t="str">
        <f t="shared" si="289"/>
        <v>3/5</v>
      </c>
      <c r="BN62" s="311">
        <f t="shared" si="290"/>
        <v>4.3</v>
      </c>
      <c r="BO62" s="28">
        <f t="shared" si="291"/>
        <v>5.3</v>
      </c>
      <c r="BP62" s="343">
        <f t="shared" si="292"/>
        <v>5.3</v>
      </c>
      <c r="BQ62" s="353" t="str">
        <f t="shared" si="293"/>
        <v>4.3/5.3</v>
      </c>
      <c r="BR62" s="466">
        <f>ROUND((R62*$T$4+Z62*$AB$4+AP62*$AR$4+AX62*$AZ$4+BF62*$BH$4+BN62*$BP$4)/17,1)</f>
        <v>5</v>
      </c>
      <c r="BS62" s="467">
        <f>ROUND((T62*$T$4+AB62*$AB$4+AR62*$AR$4+AZ62*$AZ$4+BH62*$BH$4+BP62*$BP$4)/17,1)</f>
        <v>5.7</v>
      </c>
      <c r="BT62" s="337" t="str">
        <f t="shared" si="294"/>
        <v>TB</v>
      </c>
      <c r="BU62" s="311">
        <v>5.4</v>
      </c>
      <c r="BV62" s="310">
        <v>7</v>
      </c>
      <c r="BW62" s="270"/>
      <c r="BX62" s="338">
        <f t="shared" si="295"/>
        <v>7</v>
      </c>
      <c r="BY62" s="311">
        <f t="shared" si="296"/>
        <v>6.2</v>
      </c>
      <c r="BZ62" s="28" t="str">
        <f t="shared" si="297"/>
        <v>-</v>
      </c>
      <c r="CA62" s="343">
        <f t="shared" si="298"/>
        <v>6.2</v>
      </c>
      <c r="CB62" s="344">
        <f t="shared" si="299"/>
        <v>6.2</v>
      </c>
      <c r="CC62" s="311">
        <v>6.5</v>
      </c>
      <c r="CD62" s="351">
        <v>3</v>
      </c>
      <c r="CE62" s="351">
        <v>4</v>
      </c>
      <c r="CF62" s="338" t="str">
        <f t="shared" si="300"/>
        <v>3/4</v>
      </c>
      <c r="CG62" s="311">
        <f t="shared" si="301"/>
        <v>4.8</v>
      </c>
      <c r="CH62" s="28">
        <f t="shared" si="302"/>
        <v>5.3</v>
      </c>
      <c r="CI62" s="343">
        <f t="shared" si="303"/>
        <v>5.3</v>
      </c>
      <c r="CJ62" s="353" t="str">
        <f t="shared" si="304"/>
        <v>4.8/5.3</v>
      </c>
      <c r="CK62" s="311">
        <v>5.7</v>
      </c>
      <c r="CL62" s="351">
        <v>5</v>
      </c>
      <c r="CM62" s="351"/>
      <c r="CN62" s="338">
        <f t="shared" si="305"/>
        <v>5</v>
      </c>
      <c r="CO62" s="311">
        <f t="shared" si="306"/>
        <v>5.4</v>
      </c>
      <c r="CP62" s="28" t="str">
        <f t="shared" si="307"/>
        <v>-</v>
      </c>
      <c r="CQ62" s="343">
        <f t="shared" si="308"/>
        <v>5.4</v>
      </c>
      <c r="CR62" s="348">
        <f t="shared" si="309"/>
        <v>5.4</v>
      </c>
      <c r="CS62" s="311">
        <v>7</v>
      </c>
      <c r="CT62" s="351">
        <v>3</v>
      </c>
      <c r="CU62" s="351"/>
      <c r="CV62" s="338">
        <f t="shared" si="310"/>
        <v>3</v>
      </c>
      <c r="CW62" s="311">
        <f t="shared" si="311"/>
        <v>5</v>
      </c>
      <c r="CX62" s="28" t="str">
        <f t="shared" si="312"/>
        <v>-</v>
      </c>
      <c r="CY62" s="343">
        <f t="shared" si="313"/>
        <v>5</v>
      </c>
      <c r="CZ62" s="348">
        <f t="shared" si="314"/>
        <v>5</v>
      </c>
      <c r="DA62" s="311">
        <v>4.6</v>
      </c>
      <c r="DB62" s="351">
        <v>7</v>
      </c>
      <c r="DC62" s="351"/>
      <c r="DD62" s="338">
        <f t="shared" si="315"/>
        <v>7</v>
      </c>
      <c r="DE62" s="311">
        <f t="shared" si="316"/>
        <v>5.8</v>
      </c>
      <c r="DF62" s="28" t="str">
        <f t="shared" si="317"/>
        <v>-</v>
      </c>
      <c r="DG62" s="343">
        <f t="shared" si="318"/>
        <v>5.8</v>
      </c>
      <c r="DH62" s="348">
        <f t="shared" si="319"/>
        <v>5.8</v>
      </c>
      <c r="DI62" s="311">
        <v>6</v>
      </c>
      <c r="DJ62" s="351">
        <v>3</v>
      </c>
      <c r="DK62" s="359">
        <v>3</v>
      </c>
      <c r="DL62" s="338" t="str">
        <f t="shared" si="320"/>
        <v>3/3</v>
      </c>
      <c r="DM62" s="311">
        <f t="shared" si="321"/>
        <v>4.5</v>
      </c>
      <c r="DN62" s="28">
        <f t="shared" si="322"/>
        <v>4.5</v>
      </c>
      <c r="DO62" s="343">
        <v>6</v>
      </c>
      <c r="DP62" s="262" t="s">
        <v>432</v>
      </c>
      <c r="DQ62" s="311">
        <v>6</v>
      </c>
      <c r="DR62" s="351">
        <v>1</v>
      </c>
      <c r="DS62" s="351">
        <v>5</v>
      </c>
      <c r="DT62" s="338" t="str">
        <f t="shared" si="323"/>
        <v>1/5</v>
      </c>
      <c r="DU62" s="311">
        <f t="shared" si="324"/>
        <v>3.5</v>
      </c>
      <c r="DV62" s="28">
        <f t="shared" si="325"/>
        <v>5.5</v>
      </c>
      <c r="DW62" s="343">
        <f t="shared" si="326"/>
        <v>5.5</v>
      </c>
      <c r="DX62" s="348" t="str">
        <f t="shared" si="327"/>
        <v>3.5/5.5</v>
      </c>
      <c r="DY62" s="311">
        <v>3</v>
      </c>
      <c r="DZ62" s="351">
        <v>1</v>
      </c>
      <c r="EA62" s="351">
        <v>3</v>
      </c>
      <c r="EB62" s="338" t="str">
        <f t="shared" si="328"/>
        <v>1/3</v>
      </c>
      <c r="EC62" s="311">
        <f t="shared" si="329"/>
        <v>2</v>
      </c>
      <c r="ED62" s="28">
        <f t="shared" si="330"/>
        <v>3</v>
      </c>
      <c r="EE62" s="343">
        <v>6.3</v>
      </c>
      <c r="EF62" s="262" t="s">
        <v>420</v>
      </c>
      <c r="EG62" s="354">
        <f t="shared" si="331"/>
        <v>4.5</v>
      </c>
      <c r="EH62" s="354">
        <f t="shared" si="332"/>
        <v>5.7</v>
      </c>
      <c r="EI62" s="337" t="str">
        <f t="shared" si="333"/>
        <v>TB</v>
      </c>
      <c r="EJ62" s="355">
        <f t="shared" si="334"/>
        <v>5.7</v>
      </c>
      <c r="EK62" s="337" t="str">
        <f t="shared" si="335"/>
        <v>TB</v>
      </c>
      <c r="EL62" s="345">
        <v>4</v>
      </c>
      <c r="EM62" s="351">
        <v>2</v>
      </c>
      <c r="EN62" s="351">
        <v>3</v>
      </c>
      <c r="EO62" s="357" t="str">
        <f t="shared" si="336"/>
        <v>2/3</v>
      </c>
      <c r="EP62" s="345">
        <f t="shared" si="337"/>
        <v>3</v>
      </c>
      <c r="EQ62" s="147">
        <f t="shared" si="338"/>
        <v>3.5</v>
      </c>
      <c r="ER62" s="343">
        <v>7</v>
      </c>
      <c r="ES62" s="262" t="s">
        <v>464</v>
      </c>
      <c r="ET62" s="345">
        <v>5.5</v>
      </c>
      <c r="EU62" s="351">
        <v>5</v>
      </c>
      <c r="EV62" s="351"/>
      <c r="EW62" s="357">
        <f t="shared" si="339"/>
        <v>5</v>
      </c>
      <c r="EX62" s="345">
        <f t="shared" si="340"/>
        <v>5.3</v>
      </c>
      <c r="EY62" s="147" t="str">
        <f t="shared" si="341"/>
        <v>-</v>
      </c>
      <c r="EZ62" s="343">
        <f>MAX(EX62:EY62)</f>
        <v>5.3</v>
      </c>
      <c r="FA62" s="350">
        <f t="shared" si="342"/>
        <v>5.3</v>
      </c>
      <c r="FB62" s="345">
        <v>6</v>
      </c>
      <c r="FC62" s="351">
        <v>2</v>
      </c>
      <c r="FD62" s="351">
        <v>6</v>
      </c>
      <c r="FE62" s="357" t="str">
        <f t="shared" si="343"/>
        <v>2/6</v>
      </c>
      <c r="FF62" s="345">
        <f t="shared" si="344"/>
        <v>4</v>
      </c>
      <c r="FG62" s="147">
        <f t="shared" si="345"/>
        <v>6</v>
      </c>
      <c r="FH62" s="343">
        <f>MAX(FF62:FG62)</f>
        <v>6</v>
      </c>
      <c r="FI62" s="350" t="str">
        <f t="shared" si="346"/>
        <v>4/6</v>
      </c>
      <c r="FJ62" s="256">
        <v>3</v>
      </c>
      <c r="FK62" s="256">
        <v>5</v>
      </c>
      <c r="FL62" s="256">
        <f>MAX(FJ62:FK62)</f>
        <v>5</v>
      </c>
      <c r="FM62" s="446" t="str">
        <f t="shared" si="347"/>
        <v>3/5</v>
      </c>
      <c r="FN62" s="345">
        <v>6.33</v>
      </c>
      <c r="FO62" s="351">
        <v>3</v>
      </c>
      <c r="FP62" s="351">
        <v>3</v>
      </c>
      <c r="FQ62" s="357" t="str">
        <f t="shared" si="348"/>
        <v>3/3</v>
      </c>
      <c r="FR62" s="345">
        <f t="shared" si="349"/>
        <v>4.7</v>
      </c>
      <c r="FS62" s="147">
        <f t="shared" si="350"/>
        <v>4.7</v>
      </c>
      <c r="FT62" s="343">
        <v>5.7</v>
      </c>
      <c r="FU62" s="262" t="s">
        <v>469</v>
      </c>
      <c r="FV62" s="256">
        <v>6</v>
      </c>
      <c r="FW62" s="256"/>
      <c r="FX62" s="256">
        <f>MAX(FV62:FW62)</f>
        <v>6</v>
      </c>
      <c r="FY62" s="445">
        <f t="shared" si="351"/>
        <v>6</v>
      </c>
      <c r="FZ62" s="345">
        <v>3</v>
      </c>
      <c r="GA62" s="351">
        <v>2</v>
      </c>
      <c r="GB62" s="351">
        <v>3</v>
      </c>
      <c r="GC62" s="357" t="str">
        <f t="shared" si="352"/>
        <v>2/3</v>
      </c>
      <c r="GD62" s="345">
        <f t="shared" si="353"/>
        <v>2.5</v>
      </c>
      <c r="GE62" s="147">
        <f t="shared" si="354"/>
        <v>3</v>
      </c>
      <c r="GF62" s="343">
        <v>7.5</v>
      </c>
      <c r="GG62" s="262" t="s">
        <v>455</v>
      </c>
      <c r="GH62" s="335">
        <f t="shared" si="355"/>
        <v>4.2</v>
      </c>
      <c r="GI62" s="335">
        <f t="shared" si="356"/>
        <v>5.9</v>
      </c>
      <c r="GJ62" s="337" t="str">
        <f t="shared" si="357"/>
        <v>TB</v>
      </c>
      <c r="GK62" s="345">
        <v>5.5</v>
      </c>
      <c r="GL62" s="351">
        <v>4</v>
      </c>
      <c r="GM62" s="351">
        <v>2</v>
      </c>
      <c r="GN62" s="357" t="str">
        <f t="shared" si="358"/>
        <v>4/2</v>
      </c>
      <c r="GO62" s="345">
        <f t="shared" si="359"/>
        <v>4.8</v>
      </c>
      <c r="GP62" s="147">
        <f t="shared" si="360"/>
        <v>3.8</v>
      </c>
      <c r="GQ62" s="47">
        <v>6.3</v>
      </c>
      <c r="GR62" s="471" t="s">
        <v>484</v>
      </c>
      <c r="GS62" s="345">
        <v>5.6</v>
      </c>
      <c r="GT62" s="351">
        <v>3</v>
      </c>
      <c r="GU62" s="351">
        <v>7</v>
      </c>
      <c r="GV62" s="357" t="str">
        <f t="shared" si="361"/>
        <v>3/7</v>
      </c>
      <c r="GW62" s="345">
        <f t="shared" si="362"/>
        <v>4.3</v>
      </c>
      <c r="GX62" s="147">
        <f t="shared" si="363"/>
        <v>6.3</v>
      </c>
      <c r="GY62" s="343">
        <f>MAX(GW62:GX62)</f>
        <v>6.3</v>
      </c>
      <c r="GZ62" s="350" t="str">
        <f t="shared" si="364"/>
        <v>4.3/6.3</v>
      </c>
      <c r="HA62" s="345">
        <v>4.5</v>
      </c>
      <c r="HB62" s="351">
        <v>6</v>
      </c>
      <c r="HC62" s="351"/>
      <c r="HD62" s="357">
        <f t="shared" si="365"/>
        <v>6</v>
      </c>
      <c r="HE62" s="345">
        <f t="shared" si="366"/>
        <v>5.3</v>
      </c>
      <c r="HF62" s="147" t="str">
        <f t="shared" si="367"/>
        <v>-</v>
      </c>
      <c r="HG62" s="343">
        <f>MAX(HE62:HF62)</f>
        <v>5.3</v>
      </c>
      <c r="HH62" s="350">
        <f t="shared" si="368"/>
        <v>5.3</v>
      </c>
      <c r="HI62" s="256">
        <v>6</v>
      </c>
      <c r="HJ62" s="256"/>
      <c r="HK62" s="256">
        <f>MAX(HI62:HJ62)</f>
        <v>6</v>
      </c>
      <c r="HL62" s="445">
        <f t="shared" si="369"/>
        <v>6</v>
      </c>
      <c r="HM62" s="464">
        <v>3</v>
      </c>
      <c r="HN62" s="464"/>
      <c r="HO62" s="464">
        <f>MAX(HM62:HN62)</f>
        <v>3</v>
      </c>
      <c r="HP62" s="465" t="str">
        <f t="shared" si="370"/>
        <v>3/</v>
      </c>
      <c r="HQ62" s="336">
        <f t="shared" si="371"/>
        <v>4.2</v>
      </c>
      <c r="HR62" s="336">
        <f t="shared" si="372"/>
        <v>4.9</v>
      </c>
      <c r="HS62" s="337" t="str">
        <f t="shared" si="373"/>
        <v>Yếu</v>
      </c>
      <c r="HT62" s="443">
        <f t="shared" si="374"/>
        <v>5.4</v>
      </c>
      <c r="HU62" s="286" t="str">
        <f t="shared" si="375"/>
        <v>TB</v>
      </c>
      <c r="HV62" s="444">
        <f t="shared" si="376"/>
        <v>5.6</v>
      </c>
      <c r="HW62" s="286" t="str">
        <f t="shared" si="377"/>
        <v>TB</v>
      </c>
      <c r="HX62" s="610"/>
      <c r="HY62" s="610"/>
      <c r="HZ62" s="610"/>
      <c r="IA62" s="611"/>
      <c r="IB62" s="610"/>
      <c r="IC62" s="610"/>
    </row>
    <row r="63" spans="1:237" s="17" customFormat="1" ht="15" customHeight="1">
      <c r="A63" s="564">
        <v>14</v>
      </c>
      <c r="B63" s="452">
        <v>39</v>
      </c>
      <c r="C63" s="456" t="s">
        <v>180</v>
      </c>
      <c r="D63" s="458" t="s">
        <v>391</v>
      </c>
      <c r="E63" s="459" t="s">
        <v>27</v>
      </c>
      <c r="F63" s="98" t="s">
        <v>66</v>
      </c>
      <c r="G63" s="99" t="s">
        <v>192</v>
      </c>
      <c r="H63" s="99" t="s">
        <v>198</v>
      </c>
      <c r="I63" s="52">
        <v>5</v>
      </c>
      <c r="J63" s="52"/>
      <c r="K63" s="310">
        <f>I63</f>
        <v>5</v>
      </c>
      <c r="L63" s="310">
        <v>5</v>
      </c>
      <c r="M63" s="310"/>
      <c r="N63" s="310">
        <f>L63</f>
        <v>5</v>
      </c>
      <c r="O63" s="270">
        <v>7</v>
      </c>
      <c r="P63" s="270"/>
      <c r="Q63" s="338">
        <f t="shared" si="273"/>
        <v>7</v>
      </c>
      <c r="R63" s="311">
        <f t="shared" si="274"/>
        <v>5.7</v>
      </c>
      <c r="S63" s="312" t="str">
        <f>IF(ISNUMBER(#REF!),#REF!,"-")</f>
        <v>-</v>
      </c>
      <c r="T63" s="339">
        <f t="shared" si="275"/>
        <v>5.7</v>
      </c>
      <c r="U63" s="348">
        <f>IF(R63&gt;=5,R63,IF(S63&gt;=5,R63&amp;"/"&amp;S63,R63&amp;"/"&amp;S63))</f>
        <v>5.7</v>
      </c>
      <c r="V63" s="341">
        <v>7.8</v>
      </c>
      <c r="W63" s="342">
        <v>4</v>
      </c>
      <c r="X63" s="342"/>
      <c r="Y63" s="338">
        <f t="shared" si="276"/>
        <v>4</v>
      </c>
      <c r="Z63" s="311">
        <f t="shared" si="277"/>
        <v>5.9</v>
      </c>
      <c r="AA63" s="28" t="str">
        <f t="shared" si="278"/>
        <v>-</v>
      </c>
      <c r="AB63" s="343">
        <f t="shared" si="378"/>
        <v>5.9</v>
      </c>
      <c r="AC63" s="344">
        <f t="shared" si="379"/>
        <v>5.9</v>
      </c>
      <c r="AD63" s="311">
        <v>5.7</v>
      </c>
      <c r="AE63" s="310">
        <v>4</v>
      </c>
      <c r="AF63" s="338">
        <v>5</v>
      </c>
      <c r="AG63" s="338" t="str">
        <f>IF(AH63&gt;=5,AE63,IF(AI63&gt;=5,AE63&amp;"/"&amp;AF63,AE63&amp;"/"&amp;AF63))</f>
        <v>4/5</v>
      </c>
      <c r="AH63" s="311">
        <f>ROUND((AD63+AE63)/2,1)</f>
        <v>4.9</v>
      </c>
      <c r="AI63" s="28">
        <f>IF(ISNUMBER(AF63),ROUND((AD63+AF63)/2,1),"-")</f>
        <v>5.4</v>
      </c>
      <c r="AJ63" s="345">
        <f>MAX(AH63:AI63)</f>
        <v>5.4</v>
      </c>
      <c r="AK63" s="346" t="str">
        <f>IF(AH63&gt;=5,AH63,IF(AI63&gt;=5,AH63&amp;"/"&amp;AI63,AH63&amp;"/"&amp;AI63))</f>
        <v>4.9/5.4</v>
      </c>
      <c r="AL63" s="347">
        <v>5.5</v>
      </c>
      <c r="AM63" s="310">
        <v>7</v>
      </c>
      <c r="AN63" s="270"/>
      <c r="AO63" s="338">
        <f t="shared" si="279"/>
        <v>7</v>
      </c>
      <c r="AP63" s="311">
        <f t="shared" si="280"/>
        <v>6.3</v>
      </c>
      <c r="AQ63" s="28" t="str">
        <f t="shared" si="281"/>
        <v>-</v>
      </c>
      <c r="AR63" s="343">
        <f>MAX(AP63:AQ63)</f>
        <v>6.3</v>
      </c>
      <c r="AS63" s="344">
        <f>IF(AP63&gt;=5,AP63,IF(AQ63&gt;=5,AP63&amp;"/"&amp;AQ63,AP63&amp;"/"&amp;AQ63))</f>
        <v>6.3</v>
      </c>
      <c r="AT63" s="342">
        <v>7.5</v>
      </c>
      <c r="AU63" s="342">
        <v>7</v>
      </c>
      <c r="AV63" s="342"/>
      <c r="AW63" s="338">
        <f t="shared" si="282"/>
        <v>7</v>
      </c>
      <c r="AX63" s="311">
        <f t="shared" si="283"/>
        <v>7.3</v>
      </c>
      <c r="AY63" s="28" t="str">
        <f t="shared" si="284"/>
        <v>-</v>
      </c>
      <c r="AZ63" s="343">
        <f t="shared" si="285"/>
        <v>7.3</v>
      </c>
      <c r="BA63" s="344">
        <f t="shared" si="286"/>
        <v>7.3</v>
      </c>
      <c r="BB63" s="311">
        <v>6</v>
      </c>
      <c r="BC63" s="310">
        <v>5</v>
      </c>
      <c r="BD63" s="338"/>
      <c r="BE63" s="338">
        <f>IF(BF63&gt;=5,BC63,IF(BG63&gt;=5,BC63&amp;"/"&amp;BD63,BC63&amp;"/"&amp;BD63))</f>
        <v>5</v>
      </c>
      <c r="BF63" s="311">
        <f t="shared" si="287"/>
        <v>5.5</v>
      </c>
      <c r="BG63" s="28" t="str">
        <f>IF(ISNUMBER(BD63),ROUND((BB63+BD63)/2,1),"-")</f>
        <v>-</v>
      </c>
      <c r="BH63" s="343">
        <f t="shared" si="288"/>
        <v>5.5</v>
      </c>
      <c r="BI63" s="344">
        <f>IF(BF63&gt;=5,BF63,IF(BG63&gt;=5,BF63&amp;"/"&amp;BG63,BF63&amp;"/"&amp;BG63))</f>
        <v>5.5</v>
      </c>
      <c r="BJ63" s="311">
        <v>6.5</v>
      </c>
      <c r="BK63" s="310">
        <v>5</v>
      </c>
      <c r="BL63" s="358"/>
      <c r="BM63" s="338">
        <f t="shared" si="289"/>
        <v>5</v>
      </c>
      <c r="BN63" s="311">
        <f t="shared" si="290"/>
        <v>5.8</v>
      </c>
      <c r="BO63" s="28" t="str">
        <f t="shared" si="291"/>
        <v>-</v>
      </c>
      <c r="BP63" s="343">
        <f t="shared" si="292"/>
        <v>5.8</v>
      </c>
      <c r="BQ63" s="350">
        <f t="shared" si="293"/>
        <v>5.8</v>
      </c>
      <c r="BR63" s="466">
        <f>ROUND((R63*$T$4+Z63*$AB$4+AH63*$AJ$4+AP63*$AR$4+AX63*$AZ$4+BF63*$BH$4+BN63*$BP$4)/$BS$4,1)</f>
        <v>5.8</v>
      </c>
      <c r="BS63" s="467">
        <f>ROUND((T63*$T$4+AB63*$AB$4+AJ63*$AJ$4+AR63*$AR$4+AZ63*$AZ$4+BH63*$BH$4+BP63*$BP$4)/$BS$4,1)</f>
        <v>5.9</v>
      </c>
      <c r="BT63" s="337" t="str">
        <f t="shared" si="294"/>
        <v>TB</v>
      </c>
      <c r="BU63" s="311">
        <v>6.2</v>
      </c>
      <c r="BV63" s="310">
        <v>6</v>
      </c>
      <c r="BW63" s="270"/>
      <c r="BX63" s="338">
        <f t="shared" si="295"/>
        <v>6</v>
      </c>
      <c r="BY63" s="311">
        <f t="shared" si="296"/>
        <v>6.1</v>
      </c>
      <c r="BZ63" s="28" t="str">
        <f t="shared" si="297"/>
        <v>-</v>
      </c>
      <c r="CA63" s="343">
        <f t="shared" si="298"/>
        <v>6.1</v>
      </c>
      <c r="CB63" s="344">
        <f t="shared" si="299"/>
        <v>6.1</v>
      </c>
      <c r="CC63" s="311">
        <v>7</v>
      </c>
      <c r="CD63" s="351">
        <v>2</v>
      </c>
      <c r="CE63" s="351">
        <v>6</v>
      </c>
      <c r="CF63" s="338" t="str">
        <f t="shared" si="300"/>
        <v>2/6</v>
      </c>
      <c r="CG63" s="311">
        <f t="shared" si="301"/>
        <v>4.5</v>
      </c>
      <c r="CH63" s="28">
        <f t="shared" si="302"/>
        <v>6.5</v>
      </c>
      <c r="CI63" s="343">
        <f t="shared" si="303"/>
        <v>6.5</v>
      </c>
      <c r="CJ63" s="353" t="str">
        <f t="shared" si="304"/>
        <v>4.5/6.5</v>
      </c>
      <c r="CK63" s="311">
        <v>7</v>
      </c>
      <c r="CL63" s="351">
        <v>6</v>
      </c>
      <c r="CM63" s="351"/>
      <c r="CN63" s="338">
        <f t="shared" si="305"/>
        <v>6</v>
      </c>
      <c r="CO63" s="311">
        <f t="shared" si="306"/>
        <v>6.5</v>
      </c>
      <c r="CP63" s="28" t="str">
        <f t="shared" si="307"/>
        <v>-</v>
      </c>
      <c r="CQ63" s="343">
        <f t="shared" si="308"/>
        <v>6.5</v>
      </c>
      <c r="CR63" s="348">
        <f t="shared" si="309"/>
        <v>6.5</v>
      </c>
      <c r="CS63" s="311">
        <v>7</v>
      </c>
      <c r="CT63" s="351">
        <v>4</v>
      </c>
      <c r="CU63" s="351"/>
      <c r="CV63" s="338">
        <f t="shared" si="310"/>
        <v>4</v>
      </c>
      <c r="CW63" s="311">
        <f t="shared" si="311"/>
        <v>5.5</v>
      </c>
      <c r="CX63" s="28" t="str">
        <f t="shared" si="312"/>
        <v>-</v>
      </c>
      <c r="CY63" s="343">
        <f t="shared" si="313"/>
        <v>5.5</v>
      </c>
      <c r="CZ63" s="348">
        <f t="shared" si="314"/>
        <v>5.5</v>
      </c>
      <c r="DA63" s="311">
        <v>3</v>
      </c>
      <c r="DB63" s="351">
        <v>5</v>
      </c>
      <c r="DC63" s="351">
        <v>6</v>
      </c>
      <c r="DD63" s="338" t="str">
        <f t="shared" si="315"/>
        <v>5/6</v>
      </c>
      <c r="DE63" s="311">
        <f t="shared" si="316"/>
        <v>4</v>
      </c>
      <c r="DF63" s="28">
        <f t="shared" si="317"/>
        <v>4.5</v>
      </c>
      <c r="DG63" s="343">
        <f t="shared" si="318"/>
        <v>4.5</v>
      </c>
      <c r="DH63" s="361" t="str">
        <f t="shared" si="319"/>
        <v>4/4.5</v>
      </c>
      <c r="DI63" s="311">
        <v>5.5</v>
      </c>
      <c r="DJ63" s="351">
        <v>0</v>
      </c>
      <c r="DK63" s="359">
        <v>6</v>
      </c>
      <c r="DL63" s="338" t="str">
        <f t="shared" si="320"/>
        <v>0/6</v>
      </c>
      <c r="DM63" s="311">
        <f t="shared" si="321"/>
        <v>2.8</v>
      </c>
      <c r="DN63" s="28">
        <f t="shared" si="322"/>
        <v>5.8</v>
      </c>
      <c r="DO63" s="343">
        <f>MAX(DM63:DN63)</f>
        <v>5.8</v>
      </c>
      <c r="DP63" s="364" t="str">
        <f>IF(DM63&gt;=5,DM63,IF(DN63&gt;=5,DM63&amp;"/"&amp;DN63,DM63&amp;"/"&amp;DN63))</f>
        <v>2.8/5.8</v>
      </c>
      <c r="DQ63" s="311">
        <v>6</v>
      </c>
      <c r="DR63" s="351">
        <v>2</v>
      </c>
      <c r="DS63" s="351">
        <v>3</v>
      </c>
      <c r="DT63" s="338" t="str">
        <f t="shared" si="323"/>
        <v>2/3</v>
      </c>
      <c r="DU63" s="311">
        <f t="shared" si="324"/>
        <v>4</v>
      </c>
      <c r="DV63" s="28">
        <f t="shared" si="325"/>
        <v>4.5</v>
      </c>
      <c r="DW63" s="343">
        <f t="shared" si="326"/>
        <v>4.5</v>
      </c>
      <c r="DX63" s="366" t="str">
        <f t="shared" si="327"/>
        <v>4/4.5</v>
      </c>
      <c r="DY63" s="311">
        <v>4</v>
      </c>
      <c r="DZ63" s="351">
        <v>2</v>
      </c>
      <c r="EA63" s="351">
        <v>0</v>
      </c>
      <c r="EB63" s="338" t="str">
        <f t="shared" si="328"/>
        <v>2/0</v>
      </c>
      <c r="EC63" s="311">
        <f t="shared" si="329"/>
        <v>3</v>
      </c>
      <c r="ED63" s="28">
        <f t="shared" si="330"/>
        <v>2</v>
      </c>
      <c r="EE63" s="343">
        <v>6.5</v>
      </c>
      <c r="EF63" s="262" t="s">
        <v>422</v>
      </c>
      <c r="EG63" s="354">
        <f t="shared" si="331"/>
        <v>4.5</v>
      </c>
      <c r="EH63" s="354">
        <f t="shared" si="332"/>
        <v>5.7</v>
      </c>
      <c r="EI63" s="337" t="str">
        <f t="shared" si="333"/>
        <v>TB</v>
      </c>
      <c r="EJ63" s="355">
        <f t="shared" si="334"/>
        <v>5.8</v>
      </c>
      <c r="EK63" s="337" t="str">
        <f t="shared" si="335"/>
        <v>TB</v>
      </c>
      <c r="EL63" s="345">
        <v>3</v>
      </c>
      <c r="EM63" s="351">
        <v>0</v>
      </c>
      <c r="EN63" s="351">
        <v>4</v>
      </c>
      <c r="EO63" s="357" t="str">
        <f t="shared" si="336"/>
        <v>0/4</v>
      </c>
      <c r="EP63" s="345">
        <f t="shared" si="337"/>
        <v>1.5</v>
      </c>
      <c r="EQ63" s="147">
        <f t="shared" si="338"/>
        <v>3.5</v>
      </c>
      <c r="ER63" s="343">
        <f>MAX(EP63:EQ63)</f>
        <v>3.5</v>
      </c>
      <c r="ES63" s="361" t="str">
        <f>IF(EP63&gt;=5,EP63,IF(EQ63&gt;=5,EP63&amp;"/"&amp;EQ63,EP63&amp;"/"&amp;EQ63))</f>
        <v>1.5/3.5</v>
      </c>
      <c r="ET63" s="345">
        <v>5.5</v>
      </c>
      <c r="EU63" s="351">
        <v>3</v>
      </c>
      <c r="EV63" s="351">
        <v>5</v>
      </c>
      <c r="EW63" s="357" t="str">
        <f t="shared" si="339"/>
        <v>3/5</v>
      </c>
      <c r="EX63" s="345">
        <f t="shared" si="340"/>
        <v>4.3</v>
      </c>
      <c r="EY63" s="147">
        <f t="shared" si="341"/>
        <v>5.3</v>
      </c>
      <c r="EZ63" s="343">
        <f>MAX(EX63:EY63)</f>
        <v>5.3</v>
      </c>
      <c r="FA63" s="350" t="str">
        <f t="shared" si="342"/>
        <v>4.3/5.3</v>
      </c>
      <c r="FB63" s="345">
        <v>5.5</v>
      </c>
      <c r="FC63" s="351">
        <v>4</v>
      </c>
      <c r="FD63" s="351">
        <v>6</v>
      </c>
      <c r="FE63" s="357" t="str">
        <f t="shared" si="343"/>
        <v>4/6</v>
      </c>
      <c r="FF63" s="345">
        <f t="shared" si="344"/>
        <v>4.8</v>
      </c>
      <c r="FG63" s="147">
        <f t="shared" si="345"/>
        <v>5.8</v>
      </c>
      <c r="FH63" s="343">
        <f>MAX(FF63:FG63)</f>
        <v>5.8</v>
      </c>
      <c r="FI63" s="350" t="str">
        <f t="shared" si="346"/>
        <v>4.8/5.8</v>
      </c>
      <c r="FJ63" s="256">
        <v>0</v>
      </c>
      <c r="FK63" s="256">
        <v>6</v>
      </c>
      <c r="FL63" s="256">
        <f>MAX(FJ63:FK63)</f>
        <v>6</v>
      </c>
      <c r="FM63" s="446" t="str">
        <f t="shared" si="347"/>
        <v>0/6</v>
      </c>
      <c r="FN63" s="345">
        <v>5</v>
      </c>
      <c r="FO63" s="351">
        <v>4</v>
      </c>
      <c r="FP63" s="351">
        <v>2</v>
      </c>
      <c r="FQ63" s="357" t="str">
        <f t="shared" si="348"/>
        <v>4/2</v>
      </c>
      <c r="FR63" s="345">
        <f t="shared" si="349"/>
        <v>4.5</v>
      </c>
      <c r="FS63" s="147">
        <f t="shared" si="350"/>
        <v>3.5</v>
      </c>
      <c r="FT63" s="343">
        <f>MAX(FR63:FS63)</f>
        <v>4.5</v>
      </c>
      <c r="FU63" s="361" t="str">
        <f>IF(FR63&gt;=5,FR63,IF(FS63&gt;=5,FR63&amp;"/"&amp;FS63,FR63&amp;"/"&amp;FS63))</f>
        <v>4.5/3.5</v>
      </c>
      <c r="FV63" s="256">
        <v>7</v>
      </c>
      <c r="FW63" s="256"/>
      <c r="FX63" s="256">
        <f>MAX(FV63:FW63)</f>
        <v>7</v>
      </c>
      <c r="FY63" s="445">
        <f t="shared" si="351"/>
        <v>7</v>
      </c>
      <c r="FZ63" s="345">
        <v>3</v>
      </c>
      <c r="GA63" s="351">
        <v>2</v>
      </c>
      <c r="GB63" s="351">
        <v>5</v>
      </c>
      <c r="GC63" s="357" t="str">
        <f t="shared" si="352"/>
        <v>2/5</v>
      </c>
      <c r="GD63" s="345">
        <f t="shared" si="353"/>
        <v>2.5</v>
      </c>
      <c r="GE63" s="147">
        <f t="shared" si="354"/>
        <v>4</v>
      </c>
      <c r="GF63" s="343">
        <v>6.5</v>
      </c>
      <c r="GG63" s="262" t="s">
        <v>456</v>
      </c>
      <c r="GH63" s="335">
        <f t="shared" si="355"/>
        <v>3.7</v>
      </c>
      <c r="GI63" s="335">
        <f t="shared" si="356"/>
        <v>5.6</v>
      </c>
      <c r="GJ63" s="337" t="str">
        <f t="shared" si="357"/>
        <v>TB</v>
      </c>
      <c r="GK63" s="345">
        <v>5.5</v>
      </c>
      <c r="GL63" s="351">
        <v>5</v>
      </c>
      <c r="GM63" s="351"/>
      <c r="GN63" s="357">
        <f t="shared" si="358"/>
        <v>5</v>
      </c>
      <c r="GO63" s="345">
        <f t="shared" si="359"/>
        <v>5.3</v>
      </c>
      <c r="GP63" s="147" t="str">
        <f t="shared" si="360"/>
        <v>-</v>
      </c>
      <c r="GQ63" s="343">
        <f>MAX(GO63:GP63)</f>
        <v>5.3</v>
      </c>
      <c r="GR63" s="350">
        <f>IF(GO63&gt;=5,GO63,IF(GP63&gt;=5,GO63&amp;"/"&amp;GP63,GO63&amp;"/"&amp;GP63))</f>
        <v>5.3</v>
      </c>
      <c r="GS63" s="345">
        <v>5.6</v>
      </c>
      <c r="GT63" s="351">
        <v>5</v>
      </c>
      <c r="GU63" s="351"/>
      <c r="GV63" s="357">
        <f t="shared" si="361"/>
        <v>5</v>
      </c>
      <c r="GW63" s="345">
        <f t="shared" si="362"/>
        <v>5.3</v>
      </c>
      <c r="GX63" s="147" t="str">
        <f t="shared" si="363"/>
        <v>-</v>
      </c>
      <c r="GY63" s="343">
        <f>MAX(GW63:GX63)</f>
        <v>5.3</v>
      </c>
      <c r="GZ63" s="350">
        <f t="shared" si="364"/>
        <v>5.3</v>
      </c>
      <c r="HA63" s="345">
        <v>2.5</v>
      </c>
      <c r="HB63" s="351">
        <v>0</v>
      </c>
      <c r="HC63" s="351">
        <v>4</v>
      </c>
      <c r="HD63" s="357" t="str">
        <f t="shared" si="365"/>
        <v>0/4</v>
      </c>
      <c r="HE63" s="345">
        <f t="shared" si="366"/>
        <v>1.3</v>
      </c>
      <c r="HF63" s="147">
        <f t="shared" si="367"/>
        <v>3.3</v>
      </c>
      <c r="HG63" s="343">
        <f>MAX(HE63:HF63)</f>
        <v>3.3</v>
      </c>
      <c r="HH63" s="361" t="str">
        <f t="shared" si="368"/>
        <v>1.3/3.3</v>
      </c>
      <c r="HI63" s="256">
        <v>6</v>
      </c>
      <c r="HJ63" s="256"/>
      <c r="HK63" s="256">
        <f>MAX(HI63:HJ63)</f>
        <v>6</v>
      </c>
      <c r="HL63" s="445">
        <f t="shared" si="369"/>
        <v>6</v>
      </c>
      <c r="HM63" s="464">
        <v>4</v>
      </c>
      <c r="HN63" s="464"/>
      <c r="HO63" s="464">
        <f>MAX(HM63:HN63)</f>
        <v>4</v>
      </c>
      <c r="HP63" s="465" t="str">
        <f t="shared" si="370"/>
        <v>4/</v>
      </c>
      <c r="HQ63" s="336">
        <f t="shared" si="371"/>
        <v>4.5</v>
      </c>
      <c r="HR63" s="336">
        <f t="shared" si="372"/>
        <v>4.7</v>
      </c>
      <c r="HS63" s="337" t="str">
        <f t="shared" si="373"/>
        <v>Yếu</v>
      </c>
      <c r="HT63" s="443">
        <f t="shared" si="374"/>
        <v>5.2</v>
      </c>
      <c r="HU63" s="286" t="str">
        <f t="shared" si="375"/>
        <v>TB</v>
      </c>
      <c r="HV63" s="444">
        <f t="shared" si="376"/>
        <v>5.5</v>
      </c>
      <c r="HW63" s="286" t="str">
        <f t="shared" si="377"/>
        <v>TB</v>
      </c>
      <c r="HX63" s="610"/>
      <c r="HY63" s="610"/>
      <c r="HZ63" s="610"/>
      <c r="IA63" s="611"/>
      <c r="IB63" s="610"/>
      <c r="IC63" s="610"/>
    </row>
    <row r="64" spans="1:231" ht="15" customHeight="1">
      <c r="A64" s="564">
        <v>15</v>
      </c>
      <c r="B64" s="452">
        <v>41</v>
      </c>
      <c r="C64" s="456" t="s">
        <v>182</v>
      </c>
      <c r="D64" s="458" t="s">
        <v>356</v>
      </c>
      <c r="E64" s="461" t="s">
        <v>394</v>
      </c>
      <c r="F64" s="98" t="s">
        <v>66</v>
      </c>
      <c r="G64" s="99" t="s">
        <v>194</v>
      </c>
      <c r="H64" s="99" t="s">
        <v>131</v>
      </c>
      <c r="I64" s="52">
        <v>3</v>
      </c>
      <c r="J64" s="52">
        <v>5</v>
      </c>
      <c r="K64" s="308" t="s">
        <v>227</v>
      </c>
      <c r="L64" s="310">
        <v>5</v>
      </c>
      <c r="M64" s="310"/>
      <c r="N64" s="310">
        <f>L64</f>
        <v>5</v>
      </c>
      <c r="O64" s="270">
        <v>7</v>
      </c>
      <c r="P64" s="270"/>
      <c r="Q64" s="338">
        <f t="shared" si="273"/>
        <v>7</v>
      </c>
      <c r="R64" s="311">
        <f t="shared" si="274"/>
        <v>5</v>
      </c>
      <c r="S64" s="312">
        <v>5.7</v>
      </c>
      <c r="T64" s="339">
        <f t="shared" si="275"/>
        <v>5.7</v>
      </c>
      <c r="U64" s="340" t="s">
        <v>238</v>
      </c>
      <c r="V64" s="341">
        <v>5.8</v>
      </c>
      <c r="W64" s="342">
        <v>5</v>
      </c>
      <c r="X64" s="342"/>
      <c r="Y64" s="338">
        <f t="shared" si="276"/>
        <v>5</v>
      </c>
      <c r="Z64" s="311">
        <f t="shared" si="277"/>
        <v>5.4</v>
      </c>
      <c r="AA64" s="28" t="str">
        <f t="shared" si="278"/>
        <v>-</v>
      </c>
      <c r="AB64" s="343">
        <f t="shared" si="378"/>
        <v>5.4</v>
      </c>
      <c r="AC64" s="344">
        <f t="shared" si="379"/>
        <v>5.4</v>
      </c>
      <c r="AD64" s="311">
        <v>5.3</v>
      </c>
      <c r="AE64" s="310">
        <v>6</v>
      </c>
      <c r="AF64" s="338"/>
      <c r="AG64" s="338">
        <f>IF(AH64&gt;=5,AE64,IF(AI64&gt;=5,AE64&amp;"/"&amp;AF64,AE64&amp;"/"&amp;AF64))</f>
        <v>6</v>
      </c>
      <c r="AH64" s="311">
        <f>ROUND((AD64+AE64)/2,1)</f>
        <v>5.7</v>
      </c>
      <c r="AI64" s="28" t="str">
        <f>IF(ISNUMBER(AF64),ROUND((AD64+AF64)/2,1),"-")</f>
        <v>-</v>
      </c>
      <c r="AJ64" s="345">
        <f>MAX(AH64:AI64)</f>
        <v>5.7</v>
      </c>
      <c r="AK64" s="346">
        <f>IF(AH64&gt;=5,AH64,IF(AI64&gt;=5,AH64&amp;"/"&amp;AI64,AH64&amp;"/"&amp;AI64))</f>
        <v>5.7</v>
      </c>
      <c r="AL64" s="347">
        <v>5</v>
      </c>
      <c r="AM64" s="310">
        <v>6</v>
      </c>
      <c r="AN64" s="270"/>
      <c r="AO64" s="338">
        <f t="shared" si="279"/>
        <v>6</v>
      </c>
      <c r="AP64" s="311">
        <f t="shared" si="280"/>
        <v>5.5</v>
      </c>
      <c r="AQ64" s="28" t="str">
        <f t="shared" si="281"/>
        <v>-</v>
      </c>
      <c r="AR64" s="343">
        <f>MAX(AP64:AQ64)</f>
        <v>5.5</v>
      </c>
      <c r="AS64" s="344">
        <f>IF(AP64&gt;=5,AP64,IF(AQ64&gt;=5,AP64&amp;"/"&amp;AQ64,AP64&amp;"/"&amp;AQ64))</f>
        <v>5.5</v>
      </c>
      <c r="AT64" s="342">
        <v>7</v>
      </c>
      <c r="AU64" s="342">
        <v>7</v>
      </c>
      <c r="AV64" s="342"/>
      <c r="AW64" s="338">
        <f t="shared" si="282"/>
        <v>7</v>
      </c>
      <c r="AX64" s="311">
        <f t="shared" si="283"/>
        <v>7</v>
      </c>
      <c r="AY64" s="28" t="str">
        <f t="shared" si="284"/>
        <v>-</v>
      </c>
      <c r="AZ64" s="343">
        <f t="shared" si="285"/>
        <v>7</v>
      </c>
      <c r="BA64" s="348">
        <f t="shared" si="286"/>
        <v>7</v>
      </c>
      <c r="BB64" s="311">
        <v>5.5</v>
      </c>
      <c r="BC64" s="310">
        <v>3</v>
      </c>
      <c r="BD64" s="338">
        <v>4</v>
      </c>
      <c r="BE64" s="360" t="s">
        <v>270</v>
      </c>
      <c r="BF64" s="311">
        <f t="shared" si="287"/>
        <v>4.3</v>
      </c>
      <c r="BG64" s="28">
        <v>6.5</v>
      </c>
      <c r="BH64" s="343">
        <f t="shared" si="288"/>
        <v>6.5</v>
      </c>
      <c r="BI64" s="261" t="s">
        <v>271</v>
      </c>
      <c r="BJ64" s="311">
        <v>5</v>
      </c>
      <c r="BK64" s="310">
        <v>5</v>
      </c>
      <c r="BL64" s="358"/>
      <c r="BM64" s="338">
        <f t="shared" si="289"/>
        <v>5</v>
      </c>
      <c r="BN64" s="311">
        <f t="shared" si="290"/>
        <v>5</v>
      </c>
      <c r="BO64" s="28" t="str">
        <f t="shared" si="291"/>
        <v>-</v>
      </c>
      <c r="BP64" s="343">
        <f t="shared" si="292"/>
        <v>5</v>
      </c>
      <c r="BQ64" s="350">
        <f t="shared" si="293"/>
        <v>5</v>
      </c>
      <c r="BR64" s="466">
        <f>ROUND((R64*$T$4+Z64*$AB$4+AH64*$AJ$4+AP64*$AR$4+AX64*$AZ$4+BF64*$BH$4+BN64*$BP$4)/$BS$4,1)</f>
        <v>5.4</v>
      </c>
      <c r="BS64" s="467">
        <f>ROUND((T64*$T$4+AB64*$AB$4+AJ64*$AJ$4+AR64*$AR$4+AZ64*$AZ$4+BH64*$BH$4+BP64*$BP$4)/$BS$4,1)</f>
        <v>5.7</v>
      </c>
      <c r="BT64" s="337" t="str">
        <f t="shared" si="294"/>
        <v>TB</v>
      </c>
      <c r="BU64" s="311">
        <v>6.6</v>
      </c>
      <c r="BV64" s="310">
        <v>7</v>
      </c>
      <c r="BW64" s="270"/>
      <c r="BX64" s="338">
        <f t="shared" si="295"/>
        <v>7</v>
      </c>
      <c r="BY64" s="311">
        <f t="shared" si="296"/>
        <v>6.8</v>
      </c>
      <c r="BZ64" s="28" t="str">
        <f t="shared" si="297"/>
        <v>-</v>
      </c>
      <c r="CA64" s="343">
        <f t="shared" si="298"/>
        <v>6.8</v>
      </c>
      <c r="CB64" s="344">
        <f t="shared" si="299"/>
        <v>6.8</v>
      </c>
      <c r="CC64" s="311">
        <v>8</v>
      </c>
      <c r="CD64" s="351">
        <v>4</v>
      </c>
      <c r="CE64" s="351"/>
      <c r="CF64" s="338">
        <f t="shared" si="300"/>
        <v>4</v>
      </c>
      <c r="CG64" s="311">
        <f t="shared" si="301"/>
        <v>6</v>
      </c>
      <c r="CH64" s="28" t="str">
        <f t="shared" si="302"/>
        <v>-</v>
      </c>
      <c r="CI64" s="343">
        <f t="shared" si="303"/>
        <v>6</v>
      </c>
      <c r="CJ64" s="353">
        <f t="shared" si="304"/>
        <v>6</v>
      </c>
      <c r="CK64" s="311">
        <v>6</v>
      </c>
      <c r="CL64" s="351">
        <v>5</v>
      </c>
      <c r="CM64" s="351"/>
      <c r="CN64" s="338">
        <f t="shared" si="305"/>
        <v>5</v>
      </c>
      <c r="CO64" s="311">
        <f t="shared" si="306"/>
        <v>5.5</v>
      </c>
      <c r="CP64" s="28" t="str">
        <f t="shared" si="307"/>
        <v>-</v>
      </c>
      <c r="CQ64" s="343">
        <f t="shared" si="308"/>
        <v>5.5</v>
      </c>
      <c r="CR64" s="348">
        <f t="shared" si="309"/>
        <v>5.5</v>
      </c>
      <c r="CS64" s="311">
        <v>6.5</v>
      </c>
      <c r="CT64" s="351">
        <v>3</v>
      </c>
      <c r="CU64" s="351">
        <v>3</v>
      </c>
      <c r="CV64" s="338" t="str">
        <f t="shared" si="310"/>
        <v>3/3</v>
      </c>
      <c r="CW64" s="311">
        <f t="shared" si="311"/>
        <v>4.8</v>
      </c>
      <c r="CX64" s="28">
        <f t="shared" si="312"/>
        <v>4.8</v>
      </c>
      <c r="CY64" s="343">
        <f t="shared" si="313"/>
        <v>4.8</v>
      </c>
      <c r="CZ64" s="366" t="str">
        <f t="shared" si="314"/>
        <v>4.8/4.8</v>
      </c>
      <c r="DA64" s="311">
        <v>5</v>
      </c>
      <c r="DB64" s="351">
        <v>4</v>
      </c>
      <c r="DC64" s="351">
        <v>6</v>
      </c>
      <c r="DD64" s="338" t="str">
        <f t="shared" si="315"/>
        <v>4/6</v>
      </c>
      <c r="DE64" s="311">
        <f t="shared" si="316"/>
        <v>4.5</v>
      </c>
      <c r="DF64" s="28">
        <f t="shared" si="317"/>
        <v>5.5</v>
      </c>
      <c r="DG64" s="343">
        <f t="shared" si="318"/>
        <v>5.5</v>
      </c>
      <c r="DH64" s="348" t="str">
        <f t="shared" si="319"/>
        <v>4.5/5.5</v>
      </c>
      <c r="DI64" s="311">
        <v>5.5</v>
      </c>
      <c r="DJ64" s="351">
        <v>4</v>
      </c>
      <c r="DK64" s="359">
        <v>3</v>
      </c>
      <c r="DL64" s="338" t="str">
        <f t="shared" si="320"/>
        <v>4/3</v>
      </c>
      <c r="DM64" s="311">
        <f t="shared" si="321"/>
        <v>4.8</v>
      </c>
      <c r="DN64" s="28">
        <f t="shared" si="322"/>
        <v>4.3</v>
      </c>
      <c r="DO64" s="343">
        <v>5.5</v>
      </c>
      <c r="DP64" s="262" t="s">
        <v>434</v>
      </c>
      <c r="DQ64" s="311">
        <v>6</v>
      </c>
      <c r="DR64" s="351">
        <v>4</v>
      </c>
      <c r="DS64" s="351"/>
      <c r="DT64" s="338">
        <f t="shared" si="323"/>
        <v>4</v>
      </c>
      <c r="DU64" s="311">
        <f t="shared" si="324"/>
        <v>5</v>
      </c>
      <c r="DV64" s="28" t="str">
        <f t="shared" si="325"/>
        <v>-</v>
      </c>
      <c r="DW64" s="343">
        <f t="shared" si="326"/>
        <v>5</v>
      </c>
      <c r="DX64" s="348">
        <f t="shared" si="327"/>
        <v>5</v>
      </c>
      <c r="DY64" s="311">
        <v>5</v>
      </c>
      <c r="DZ64" s="351">
        <v>0</v>
      </c>
      <c r="EA64" s="351">
        <v>3</v>
      </c>
      <c r="EB64" s="338" t="str">
        <f t="shared" si="328"/>
        <v>0/3</v>
      </c>
      <c r="EC64" s="311">
        <f t="shared" si="329"/>
        <v>2.5</v>
      </c>
      <c r="ED64" s="28">
        <f t="shared" si="330"/>
        <v>4</v>
      </c>
      <c r="EE64" s="343">
        <v>5.5</v>
      </c>
      <c r="EF64" s="262" t="s">
        <v>423</v>
      </c>
      <c r="EG64" s="354">
        <f t="shared" si="331"/>
        <v>4.7</v>
      </c>
      <c r="EH64" s="354">
        <f t="shared" si="332"/>
        <v>5.5</v>
      </c>
      <c r="EI64" s="337" t="str">
        <f t="shared" si="333"/>
        <v>TB</v>
      </c>
      <c r="EJ64" s="355">
        <f t="shared" si="334"/>
        <v>5.6</v>
      </c>
      <c r="EK64" s="337" t="str">
        <f t="shared" si="335"/>
        <v>TB</v>
      </c>
      <c r="EL64" s="345">
        <v>5.5</v>
      </c>
      <c r="EM64" s="351">
        <v>3</v>
      </c>
      <c r="EN64" s="351">
        <v>6</v>
      </c>
      <c r="EO64" s="357" t="str">
        <f t="shared" si="336"/>
        <v>3/6</v>
      </c>
      <c r="EP64" s="345">
        <f t="shared" si="337"/>
        <v>4.3</v>
      </c>
      <c r="EQ64" s="147">
        <f t="shared" si="338"/>
        <v>5.8</v>
      </c>
      <c r="ER64" s="343">
        <f>MAX(EP64:EQ64)</f>
        <v>5.8</v>
      </c>
      <c r="ES64" s="350" t="str">
        <f>IF(EP64&gt;=5,EP64,IF(EQ64&gt;=5,EP64&amp;"/"&amp;EQ64,EP64&amp;"/"&amp;EQ64))</f>
        <v>4.3/5.8</v>
      </c>
      <c r="ET64" s="345">
        <v>6</v>
      </c>
      <c r="EU64" s="351">
        <v>5</v>
      </c>
      <c r="EV64" s="351"/>
      <c r="EW64" s="357">
        <f t="shared" si="339"/>
        <v>5</v>
      </c>
      <c r="EX64" s="345">
        <f t="shared" si="340"/>
        <v>5.5</v>
      </c>
      <c r="EY64" s="147" t="str">
        <f t="shared" si="341"/>
        <v>-</v>
      </c>
      <c r="EZ64" s="343">
        <f>MAX(EX64:EY64)</f>
        <v>5.5</v>
      </c>
      <c r="FA64" s="350">
        <f t="shared" si="342"/>
        <v>5.5</v>
      </c>
      <c r="FB64" s="345">
        <v>6.5</v>
      </c>
      <c r="FC64" s="351">
        <v>2</v>
      </c>
      <c r="FD64" s="351">
        <v>6</v>
      </c>
      <c r="FE64" s="357" t="str">
        <f t="shared" si="343"/>
        <v>2/6</v>
      </c>
      <c r="FF64" s="345">
        <f t="shared" si="344"/>
        <v>4.3</v>
      </c>
      <c r="FG64" s="147">
        <f t="shared" si="345"/>
        <v>6.3</v>
      </c>
      <c r="FH64" s="343">
        <f>MAX(FF64:FG64)</f>
        <v>6.3</v>
      </c>
      <c r="FI64" s="350" t="str">
        <f t="shared" si="346"/>
        <v>4.3/6.3</v>
      </c>
      <c r="FJ64" s="256">
        <v>6</v>
      </c>
      <c r="FK64" s="256"/>
      <c r="FL64" s="256">
        <f>MAX(FJ64:FK64)</f>
        <v>6</v>
      </c>
      <c r="FM64" s="445">
        <f t="shared" si="347"/>
        <v>6</v>
      </c>
      <c r="FN64" s="345">
        <v>6.33</v>
      </c>
      <c r="FO64" s="351">
        <v>3</v>
      </c>
      <c r="FP64" s="351">
        <v>2</v>
      </c>
      <c r="FQ64" s="357" t="str">
        <f t="shared" si="348"/>
        <v>3/2</v>
      </c>
      <c r="FR64" s="345">
        <f t="shared" si="349"/>
        <v>4.7</v>
      </c>
      <c r="FS64" s="147">
        <f t="shared" si="350"/>
        <v>4.2</v>
      </c>
      <c r="FT64" s="47">
        <v>5.7</v>
      </c>
      <c r="FU64" s="262" t="s">
        <v>480</v>
      </c>
      <c r="FV64" s="256">
        <v>7</v>
      </c>
      <c r="FW64" s="256"/>
      <c r="FX64" s="256">
        <f>MAX(FV64:FW64)</f>
        <v>7</v>
      </c>
      <c r="FY64" s="445">
        <f t="shared" si="351"/>
        <v>7</v>
      </c>
      <c r="FZ64" s="345">
        <v>3</v>
      </c>
      <c r="GA64" s="351">
        <v>7</v>
      </c>
      <c r="GB64" s="351"/>
      <c r="GC64" s="357">
        <f t="shared" si="352"/>
        <v>7</v>
      </c>
      <c r="GD64" s="345">
        <f t="shared" si="353"/>
        <v>5</v>
      </c>
      <c r="GE64" s="147" t="str">
        <f t="shared" si="354"/>
        <v>-</v>
      </c>
      <c r="GF64" s="343">
        <f>MAX(GD64:GE64)</f>
        <v>5</v>
      </c>
      <c r="GG64" s="350">
        <f>IF(GD64&gt;=5,GD64,IF(GE64&gt;=5,GD64&amp;"/"&amp;GE64,GD64&amp;"/"&amp;GE64))</f>
        <v>5</v>
      </c>
      <c r="GH64" s="335">
        <f t="shared" si="355"/>
        <v>5.4</v>
      </c>
      <c r="GI64" s="335">
        <f t="shared" si="356"/>
        <v>6</v>
      </c>
      <c r="GJ64" s="337" t="str">
        <f t="shared" si="357"/>
        <v>TBK</v>
      </c>
      <c r="GK64" s="345">
        <v>7.5</v>
      </c>
      <c r="GL64" s="351">
        <v>3</v>
      </c>
      <c r="GM64" s="351"/>
      <c r="GN64" s="357">
        <f t="shared" si="358"/>
        <v>3</v>
      </c>
      <c r="GO64" s="345">
        <f t="shared" si="359"/>
        <v>5.3</v>
      </c>
      <c r="GP64" s="147" t="str">
        <f t="shared" si="360"/>
        <v>-</v>
      </c>
      <c r="GQ64" s="343">
        <f>MAX(GO64:GP64)</f>
        <v>5.3</v>
      </c>
      <c r="GR64" s="350">
        <f>IF(GO64&gt;=5,GO64,IF(GP64&gt;=5,GO64&amp;"/"&amp;GP64,GO64&amp;"/"&amp;GP64))</f>
        <v>5.3</v>
      </c>
      <c r="GS64" s="345">
        <v>5.3</v>
      </c>
      <c r="GT64" s="351">
        <v>4</v>
      </c>
      <c r="GU64" s="351">
        <v>7</v>
      </c>
      <c r="GV64" s="357" t="str">
        <f t="shared" si="361"/>
        <v>4/7</v>
      </c>
      <c r="GW64" s="345">
        <f t="shared" si="362"/>
        <v>4.7</v>
      </c>
      <c r="GX64" s="147">
        <f t="shared" si="363"/>
        <v>6.2</v>
      </c>
      <c r="GY64" s="343">
        <f>MAX(GW64:GX64)</f>
        <v>6.2</v>
      </c>
      <c r="GZ64" s="350" t="str">
        <f t="shared" si="364"/>
        <v>4.7/6.2</v>
      </c>
      <c r="HA64" s="345">
        <v>5.5</v>
      </c>
      <c r="HB64" s="351">
        <v>2</v>
      </c>
      <c r="HC64" s="351">
        <v>5</v>
      </c>
      <c r="HD64" s="357" t="str">
        <f t="shared" si="365"/>
        <v>2/5</v>
      </c>
      <c r="HE64" s="345">
        <f t="shared" si="366"/>
        <v>3.8</v>
      </c>
      <c r="HF64" s="147">
        <f t="shared" si="367"/>
        <v>5.3</v>
      </c>
      <c r="HG64" s="343">
        <f>MAX(HE64:HF64)</f>
        <v>5.3</v>
      </c>
      <c r="HH64" s="350" t="str">
        <f t="shared" si="368"/>
        <v>3.8/5.3</v>
      </c>
      <c r="HI64" s="256">
        <v>7</v>
      </c>
      <c r="HJ64" s="256"/>
      <c r="HK64" s="256">
        <f>MAX(HI64:HJ64)</f>
        <v>7</v>
      </c>
      <c r="HL64" s="445">
        <f t="shared" si="369"/>
        <v>7</v>
      </c>
      <c r="HM64" s="256">
        <v>6</v>
      </c>
      <c r="HN64" s="256"/>
      <c r="HO64" s="256">
        <f>MAX(HM64:HN64)</f>
        <v>6</v>
      </c>
      <c r="HP64" s="445">
        <f t="shared" si="370"/>
        <v>6</v>
      </c>
      <c r="HQ64" s="336">
        <f t="shared" si="371"/>
        <v>5.5</v>
      </c>
      <c r="HR64" s="336">
        <f t="shared" si="372"/>
        <v>6</v>
      </c>
      <c r="HS64" s="337" t="str">
        <f t="shared" si="373"/>
        <v>TBK</v>
      </c>
      <c r="HT64" s="443">
        <f t="shared" si="374"/>
        <v>6</v>
      </c>
      <c r="HU64" s="286" t="str">
        <f t="shared" si="375"/>
        <v>TBK</v>
      </c>
      <c r="HV64" s="444">
        <f t="shared" si="376"/>
        <v>5.8</v>
      </c>
      <c r="HW64" s="286" t="str">
        <f t="shared" si="377"/>
        <v>TB</v>
      </c>
    </row>
    <row r="65" spans="1:237" s="17" customFormat="1" ht="15" customHeight="1">
      <c r="A65" s="564">
        <v>16</v>
      </c>
      <c r="B65" s="452">
        <v>48</v>
      </c>
      <c r="C65" s="456" t="s">
        <v>293</v>
      </c>
      <c r="D65" s="458" t="s">
        <v>403</v>
      </c>
      <c r="E65" s="459" t="s">
        <v>294</v>
      </c>
      <c r="F65" s="98" t="s">
        <v>66</v>
      </c>
      <c r="G65" s="99" t="s">
        <v>295</v>
      </c>
      <c r="H65" s="99" t="s">
        <v>296</v>
      </c>
      <c r="I65" s="236">
        <v>3</v>
      </c>
      <c r="J65" s="236">
        <v>1</v>
      </c>
      <c r="K65" s="391" t="s">
        <v>297</v>
      </c>
      <c r="L65" s="368">
        <v>4</v>
      </c>
      <c r="M65" s="368">
        <v>5</v>
      </c>
      <c r="N65" s="386" t="s">
        <v>226</v>
      </c>
      <c r="O65" s="369">
        <v>9</v>
      </c>
      <c r="P65" s="369"/>
      <c r="Q65" s="370">
        <f t="shared" si="273"/>
        <v>9</v>
      </c>
      <c r="R65" s="311">
        <f t="shared" si="274"/>
        <v>5.3</v>
      </c>
      <c r="S65" s="371">
        <v>5</v>
      </c>
      <c r="T65" s="372">
        <f t="shared" si="275"/>
        <v>5.3</v>
      </c>
      <c r="U65" s="373">
        <f>IF(R65&gt;=5,R65,IF(S65&gt;=5,R65&amp;"/"&amp;S65,R65&amp;"/"&amp;S65))</f>
        <v>5.3</v>
      </c>
      <c r="V65" s="374">
        <v>8.4</v>
      </c>
      <c r="W65" s="375">
        <v>6</v>
      </c>
      <c r="X65" s="375"/>
      <c r="Y65" s="369">
        <f t="shared" si="276"/>
        <v>6</v>
      </c>
      <c r="Z65" s="376">
        <f t="shared" si="277"/>
        <v>7.2</v>
      </c>
      <c r="AA65" s="237" t="str">
        <f t="shared" si="278"/>
        <v>-</v>
      </c>
      <c r="AB65" s="377">
        <f t="shared" si="378"/>
        <v>7.2</v>
      </c>
      <c r="AC65" s="369">
        <f t="shared" si="379"/>
        <v>7.2</v>
      </c>
      <c r="AD65" s="392"/>
      <c r="AE65" s="393"/>
      <c r="AF65" s="394"/>
      <c r="AG65" s="394" t="s">
        <v>209</v>
      </c>
      <c r="AH65" s="395">
        <v>6</v>
      </c>
      <c r="AI65" s="239" t="str">
        <f>IF(ISNUMBER(AF65),ROUND((AD65+AF65)/2,1),"-")</f>
        <v>-</v>
      </c>
      <c r="AJ65" s="380">
        <f>MAX(AH65:AI65)</f>
        <v>6</v>
      </c>
      <c r="AK65" s="396">
        <f>IF(AH65&gt;=5,AH65,IF(AI65&gt;=5,AH65&amp;"/"&amp;AI65,AH65&amp;"/"&amp;AI65))</f>
        <v>6</v>
      </c>
      <c r="AL65" s="379">
        <v>6</v>
      </c>
      <c r="AM65" s="378">
        <v>5</v>
      </c>
      <c r="AN65" s="378"/>
      <c r="AO65" s="378">
        <f t="shared" si="279"/>
        <v>5</v>
      </c>
      <c r="AP65" s="376">
        <f t="shared" si="280"/>
        <v>5.5</v>
      </c>
      <c r="AQ65" s="237" t="str">
        <f t="shared" si="281"/>
        <v>-</v>
      </c>
      <c r="AR65" s="377">
        <f>MAX(AP65:AQ65)</f>
        <v>5.5</v>
      </c>
      <c r="AS65" s="378">
        <f>IF(AP65&gt;=5,AP65,IF(AQ65&gt;=5,AP65&amp;"/"&amp;AQ65,AP65&amp;"/"&amp;AQ65))</f>
        <v>5.5</v>
      </c>
      <c r="AT65" s="311">
        <v>8</v>
      </c>
      <c r="AU65" s="351">
        <v>4</v>
      </c>
      <c r="AV65" s="351"/>
      <c r="AW65" s="338">
        <f t="shared" si="282"/>
        <v>4</v>
      </c>
      <c r="AX65" s="311">
        <f t="shared" si="283"/>
        <v>6</v>
      </c>
      <c r="AY65" s="28" t="str">
        <f t="shared" si="284"/>
        <v>-</v>
      </c>
      <c r="AZ65" s="343">
        <f t="shared" si="285"/>
        <v>6</v>
      </c>
      <c r="BA65" s="350">
        <f t="shared" si="286"/>
        <v>6</v>
      </c>
      <c r="BB65" s="376">
        <v>7</v>
      </c>
      <c r="BC65" s="368">
        <v>3</v>
      </c>
      <c r="BD65" s="369"/>
      <c r="BE65" s="369">
        <f>IF(BF65&gt;=5,BC65,IF(BG65&gt;=5,BC65&amp;"/"&amp;BD65,BC65&amp;"/"&amp;BD65))</f>
        <v>3</v>
      </c>
      <c r="BF65" s="376">
        <f t="shared" si="287"/>
        <v>5</v>
      </c>
      <c r="BG65" s="237" t="str">
        <f>IF(ISNUMBER(BD65),ROUND((BB65+BD65)/2,1),"-")</f>
        <v>-</v>
      </c>
      <c r="BH65" s="377">
        <f t="shared" si="288"/>
        <v>5</v>
      </c>
      <c r="BI65" s="389">
        <f>IF(BF65&gt;=5,BF65,IF(BG65&gt;=5,BF65&amp;"/"&amp;BG65,BF65&amp;"/"&amp;BG65))</f>
        <v>5</v>
      </c>
      <c r="BJ65" s="376">
        <v>5.5</v>
      </c>
      <c r="BK65" s="368">
        <v>4</v>
      </c>
      <c r="BL65" s="383">
        <v>5</v>
      </c>
      <c r="BM65" s="369" t="str">
        <f t="shared" si="289"/>
        <v>4/5</v>
      </c>
      <c r="BN65" s="376">
        <f t="shared" si="290"/>
        <v>4.8</v>
      </c>
      <c r="BO65" s="237">
        <f t="shared" si="291"/>
        <v>5.3</v>
      </c>
      <c r="BP65" s="377">
        <f t="shared" si="292"/>
        <v>5.3</v>
      </c>
      <c r="BQ65" s="384" t="str">
        <f t="shared" si="293"/>
        <v>4.8/5.3</v>
      </c>
      <c r="BR65" s="466">
        <f>ROUND((R65*$T$4+Z65*$AB$4+AH65*$AJ$4+AP65*$AR$4+AX65*$AZ$4+BF65*$BH$4+BN65*$BP$4)/$BS$4,1)</f>
        <v>6</v>
      </c>
      <c r="BS65" s="467">
        <f>ROUND((T65*$T$4+AB65*$AB$4+AJ65*$AJ$4+AR65*$AR$4+AZ65*$AZ$4+BH65*$BH$4+BP65*$BP$4)/$BS$4,1)</f>
        <v>6</v>
      </c>
      <c r="BT65" s="337" t="str">
        <f t="shared" si="294"/>
        <v>TBK</v>
      </c>
      <c r="BU65" s="311">
        <v>5</v>
      </c>
      <c r="BV65" s="310">
        <v>7</v>
      </c>
      <c r="BW65" s="270"/>
      <c r="BX65" s="338">
        <f t="shared" si="295"/>
        <v>7</v>
      </c>
      <c r="BY65" s="311">
        <f t="shared" si="296"/>
        <v>6</v>
      </c>
      <c r="BZ65" s="28" t="str">
        <f t="shared" si="297"/>
        <v>-</v>
      </c>
      <c r="CA65" s="343">
        <f t="shared" si="298"/>
        <v>6</v>
      </c>
      <c r="CB65" s="348">
        <f t="shared" si="299"/>
        <v>6</v>
      </c>
      <c r="CC65" s="388">
        <v>6.5</v>
      </c>
      <c r="CD65" s="374">
        <v>4</v>
      </c>
      <c r="CE65" s="374"/>
      <c r="CF65" s="378">
        <f t="shared" si="300"/>
        <v>4</v>
      </c>
      <c r="CG65" s="376">
        <f t="shared" si="301"/>
        <v>5.3</v>
      </c>
      <c r="CH65" s="237" t="str">
        <f t="shared" si="302"/>
        <v>-</v>
      </c>
      <c r="CI65" s="377">
        <f t="shared" si="303"/>
        <v>5.3</v>
      </c>
      <c r="CJ65" s="389">
        <f t="shared" si="304"/>
        <v>5.3</v>
      </c>
      <c r="CK65" s="311">
        <v>7.3</v>
      </c>
      <c r="CL65" s="351">
        <v>5</v>
      </c>
      <c r="CM65" s="351"/>
      <c r="CN65" s="338">
        <f t="shared" si="305"/>
        <v>5</v>
      </c>
      <c r="CO65" s="311">
        <f t="shared" si="306"/>
        <v>6.2</v>
      </c>
      <c r="CP65" s="28" t="str">
        <f t="shared" si="307"/>
        <v>-</v>
      </c>
      <c r="CQ65" s="343">
        <f t="shared" si="308"/>
        <v>6.2</v>
      </c>
      <c r="CR65" s="348">
        <f t="shared" si="309"/>
        <v>6.2</v>
      </c>
      <c r="CS65" s="311">
        <v>7</v>
      </c>
      <c r="CT65" s="351">
        <v>3</v>
      </c>
      <c r="CU65" s="351"/>
      <c r="CV65" s="338">
        <f t="shared" si="310"/>
        <v>3</v>
      </c>
      <c r="CW65" s="311">
        <f t="shared" si="311"/>
        <v>5</v>
      </c>
      <c r="CX65" s="28" t="str">
        <f t="shared" si="312"/>
        <v>-</v>
      </c>
      <c r="CY65" s="343">
        <f t="shared" si="313"/>
        <v>5</v>
      </c>
      <c r="CZ65" s="348">
        <f t="shared" si="314"/>
        <v>5</v>
      </c>
      <c r="DA65" s="311">
        <v>5.3</v>
      </c>
      <c r="DB65" s="351">
        <v>5</v>
      </c>
      <c r="DC65" s="352"/>
      <c r="DD65" s="338">
        <f t="shared" si="315"/>
        <v>5</v>
      </c>
      <c r="DE65" s="311">
        <f t="shared" si="316"/>
        <v>5.2</v>
      </c>
      <c r="DF65" s="28" t="str">
        <f t="shared" si="317"/>
        <v>-</v>
      </c>
      <c r="DG65" s="343">
        <f t="shared" si="318"/>
        <v>5.2</v>
      </c>
      <c r="DH65" s="348">
        <f t="shared" si="319"/>
        <v>5.2</v>
      </c>
      <c r="DI65" s="311">
        <v>7</v>
      </c>
      <c r="DJ65" s="351">
        <v>4</v>
      </c>
      <c r="DK65" s="359"/>
      <c r="DL65" s="338">
        <f t="shared" si="320"/>
        <v>4</v>
      </c>
      <c r="DM65" s="311">
        <f t="shared" si="321"/>
        <v>5.5</v>
      </c>
      <c r="DN65" s="28" t="str">
        <f t="shared" si="322"/>
        <v>-</v>
      </c>
      <c r="DO65" s="343">
        <f>MAX(DM65:DN65)</f>
        <v>5.5</v>
      </c>
      <c r="DP65" s="348">
        <f>IF(DM65&gt;=5,DM65,IF(DN65&gt;=5,DM65&amp;"/"&amp;DN65,DM65&amp;"/"&amp;DN65))</f>
        <v>5.5</v>
      </c>
      <c r="DQ65" s="311">
        <v>6</v>
      </c>
      <c r="DR65" s="351">
        <v>1</v>
      </c>
      <c r="DS65" s="351">
        <v>3</v>
      </c>
      <c r="DT65" s="338" t="str">
        <f t="shared" si="323"/>
        <v>1/3</v>
      </c>
      <c r="DU65" s="311">
        <f t="shared" si="324"/>
        <v>3.5</v>
      </c>
      <c r="DV65" s="28">
        <f t="shared" si="325"/>
        <v>4.5</v>
      </c>
      <c r="DW65" s="343">
        <f t="shared" si="326"/>
        <v>4.5</v>
      </c>
      <c r="DX65" s="366" t="str">
        <f t="shared" si="327"/>
        <v>3.5/4.5</v>
      </c>
      <c r="DY65" s="311">
        <v>3.7</v>
      </c>
      <c r="DZ65" s="351">
        <v>2</v>
      </c>
      <c r="EA65" s="351">
        <v>0</v>
      </c>
      <c r="EB65" s="338" t="str">
        <f t="shared" si="328"/>
        <v>2/0</v>
      </c>
      <c r="EC65" s="311">
        <f t="shared" si="329"/>
        <v>2.9</v>
      </c>
      <c r="ED65" s="28">
        <f t="shared" si="330"/>
        <v>1.9</v>
      </c>
      <c r="EE65" s="343">
        <v>6.5</v>
      </c>
      <c r="EF65" s="262" t="s">
        <v>426</v>
      </c>
      <c r="EG65" s="354">
        <f>ROUND((BY65*$CA$4+CO65*$CQ$4+CW65*$CY$4+DE65*$DG$4+DM65*$DO$4+DU65*$DW$4+EC65*$EE$4+AX65*$AZ$4)/$EH$4,1)</f>
        <v>4.8</v>
      </c>
      <c r="EH65" s="335">
        <f>ROUND((CA65*$CA$4+CQ65*$CQ$4+CY65*$CY$4+DG65*$DG$4+DO65*$DO$4+DW65*$DW$4+EE65*$EE$4+AZ65*$AZ$4)/$EH$4,1)</f>
        <v>5.6</v>
      </c>
      <c r="EI65" s="337" t="str">
        <f t="shared" si="333"/>
        <v>TB</v>
      </c>
      <c r="EJ65" s="355">
        <f t="shared" si="334"/>
        <v>5.8</v>
      </c>
      <c r="EK65" s="337" t="str">
        <f t="shared" si="335"/>
        <v>TB</v>
      </c>
      <c r="EL65" s="318">
        <v>6.5</v>
      </c>
      <c r="EM65" s="331">
        <v>3</v>
      </c>
      <c r="EN65" s="332">
        <v>8</v>
      </c>
      <c r="EO65" s="357" t="str">
        <f t="shared" si="336"/>
        <v>3/8</v>
      </c>
      <c r="EP65" s="345">
        <f t="shared" si="337"/>
        <v>4.8</v>
      </c>
      <c r="EQ65" s="147">
        <f t="shared" si="338"/>
        <v>7.3</v>
      </c>
      <c r="ER65" s="343">
        <f>MAX(EP65:EQ65)</f>
        <v>7.3</v>
      </c>
      <c r="ES65" s="350" t="str">
        <f>IF(EP65&gt;=5,EP65,IF(EQ65&gt;=5,EP65&amp;"/"&amp;EQ65,EP65&amp;"/"&amp;EQ65))</f>
        <v>4.8/7.3</v>
      </c>
      <c r="ET65" s="318">
        <v>6.5</v>
      </c>
      <c r="EU65" s="331">
        <v>5</v>
      </c>
      <c r="EV65" s="332"/>
      <c r="EW65" s="357">
        <f t="shared" si="339"/>
        <v>5</v>
      </c>
      <c r="EX65" s="345">
        <f t="shared" si="340"/>
        <v>5.8</v>
      </c>
      <c r="EY65" s="147" t="str">
        <f t="shared" si="341"/>
        <v>-</v>
      </c>
      <c r="EZ65" s="343">
        <f>MAX(EX65:EY65)</f>
        <v>5.8</v>
      </c>
      <c r="FA65" s="350">
        <f t="shared" si="342"/>
        <v>5.8</v>
      </c>
      <c r="FB65" s="318">
        <v>6</v>
      </c>
      <c r="FC65" s="331">
        <v>4</v>
      </c>
      <c r="FD65" s="332"/>
      <c r="FE65" s="357">
        <f t="shared" si="343"/>
        <v>4</v>
      </c>
      <c r="FF65" s="345">
        <f t="shared" si="344"/>
        <v>5</v>
      </c>
      <c r="FG65" s="147" t="str">
        <f t="shared" si="345"/>
        <v>-</v>
      </c>
      <c r="FH65" s="343">
        <f>MAX(FF65:FG65)</f>
        <v>5</v>
      </c>
      <c r="FI65" s="350">
        <f t="shared" si="346"/>
        <v>5</v>
      </c>
      <c r="FJ65" s="256">
        <v>0</v>
      </c>
      <c r="FK65" s="256">
        <v>6</v>
      </c>
      <c r="FL65" s="256">
        <f>MAX(FJ65:FK65)</f>
        <v>6</v>
      </c>
      <c r="FM65" s="446" t="str">
        <f t="shared" si="347"/>
        <v>0/6</v>
      </c>
      <c r="FN65" s="318">
        <v>7.33</v>
      </c>
      <c r="FO65" s="331">
        <v>2</v>
      </c>
      <c r="FP65" s="332">
        <v>3</v>
      </c>
      <c r="FQ65" s="357" t="str">
        <f t="shared" si="348"/>
        <v>2/3</v>
      </c>
      <c r="FR65" s="345">
        <f t="shared" si="349"/>
        <v>4.7</v>
      </c>
      <c r="FS65" s="147">
        <f t="shared" si="350"/>
        <v>5.2</v>
      </c>
      <c r="FT65" s="343">
        <f>MAX(FR65:FS65)</f>
        <v>5.2</v>
      </c>
      <c r="FU65" s="350" t="str">
        <f>IF(FR65&gt;=5,FR65,IF(FS65&gt;=5,FR65&amp;"/"&amp;FS65,FR65&amp;"/"&amp;FS65))</f>
        <v>4.7/5.2</v>
      </c>
      <c r="FV65" s="256">
        <v>8</v>
      </c>
      <c r="FW65" s="256"/>
      <c r="FX65" s="256">
        <f>MAX(FV65:FW65)</f>
        <v>8</v>
      </c>
      <c r="FY65" s="445">
        <f t="shared" si="351"/>
        <v>8</v>
      </c>
      <c r="FZ65" s="345">
        <v>7</v>
      </c>
      <c r="GA65" s="351">
        <v>7</v>
      </c>
      <c r="GB65" s="352"/>
      <c r="GC65" s="357">
        <f t="shared" si="352"/>
        <v>7</v>
      </c>
      <c r="GD65" s="345">
        <f t="shared" si="353"/>
        <v>7</v>
      </c>
      <c r="GE65" s="147" t="str">
        <f t="shared" si="354"/>
        <v>-</v>
      </c>
      <c r="GF65" s="343">
        <f>MAX(GD65:GE65)</f>
        <v>7</v>
      </c>
      <c r="GG65" s="350">
        <f>IF(GD65&gt;=5,GD65,IF(GE65&gt;=5,GD65&amp;"/"&amp;GE65,GD65&amp;"/"&amp;GE65))</f>
        <v>7</v>
      </c>
      <c r="GH65" s="335">
        <f t="shared" si="355"/>
        <v>4.8</v>
      </c>
      <c r="GI65" s="335">
        <f t="shared" si="356"/>
        <v>6.3</v>
      </c>
      <c r="GJ65" s="337" t="str">
        <f t="shared" si="357"/>
        <v>TBK</v>
      </c>
      <c r="GK65" s="345">
        <v>5</v>
      </c>
      <c r="GL65" s="351">
        <v>8</v>
      </c>
      <c r="GM65" s="352"/>
      <c r="GN65" s="357">
        <f t="shared" si="358"/>
        <v>8</v>
      </c>
      <c r="GO65" s="345">
        <f t="shared" si="359"/>
        <v>6.5</v>
      </c>
      <c r="GP65" s="147" t="str">
        <f t="shared" si="360"/>
        <v>-</v>
      </c>
      <c r="GQ65" s="343">
        <f>MAX(GO65:GP65)</f>
        <v>6.5</v>
      </c>
      <c r="GR65" s="350">
        <f>IF(GO65&gt;=5,GO65,IF(GP65&gt;=5,GO65&amp;"/"&amp;GP65,GO65&amp;"/"&amp;GP65))</f>
        <v>6.5</v>
      </c>
      <c r="GS65" s="345">
        <v>6</v>
      </c>
      <c r="GT65" s="351">
        <v>4</v>
      </c>
      <c r="GU65" s="352"/>
      <c r="GV65" s="357">
        <f t="shared" si="361"/>
        <v>4</v>
      </c>
      <c r="GW65" s="345">
        <f t="shared" si="362"/>
        <v>5</v>
      </c>
      <c r="GX65" s="147" t="str">
        <f t="shared" si="363"/>
        <v>-</v>
      </c>
      <c r="GY65" s="343">
        <f>MAX(GW65:GX65)</f>
        <v>5</v>
      </c>
      <c r="GZ65" s="350">
        <f t="shared" si="364"/>
        <v>5</v>
      </c>
      <c r="HA65" s="345">
        <v>5.5</v>
      </c>
      <c r="HB65" s="351">
        <v>2</v>
      </c>
      <c r="HC65" s="351">
        <v>4</v>
      </c>
      <c r="HD65" s="357" t="str">
        <f t="shared" si="365"/>
        <v>2/4</v>
      </c>
      <c r="HE65" s="345">
        <f t="shared" si="366"/>
        <v>3.8</v>
      </c>
      <c r="HF65" s="147">
        <f t="shared" si="367"/>
        <v>4.8</v>
      </c>
      <c r="HG65" s="47">
        <v>8.3</v>
      </c>
      <c r="HH65" s="262" t="s">
        <v>478</v>
      </c>
      <c r="HI65" s="256">
        <v>7</v>
      </c>
      <c r="HJ65" s="256"/>
      <c r="HK65" s="256">
        <f>MAX(HI65:HJ65)</f>
        <v>7</v>
      </c>
      <c r="HL65" s="445">
        <f t="shared" si="369"/>
        <v>7</v>
      </c>
      <c r="HM65" s="256">
        <v>5</v>
      </c>
      <c r="HN65" s="256"/>
      <c r="HO65" s="256">
        <f>MAX(HM65:HN65)</f>
        <v>5</v>
      </c>
      <c r="HP65" s="445">
        <f t="shared" si="370"/>
        <v>5</v>
      </c>
      <c r="HQ65" s="336">
        <f t="shared" si="371"/>
        <v>5.4</v>
      </c>
      <c r="HR65" s="336">
        <f t="shared" si="372"/>
        <v>5.8</v>
      </c>
      <c r="HS65" s="337" t="str">
        <f t="shared" si="373"/>
        <v>TB</v>
      </c>
      <c r="HT65" s="443">
        <f t="shared" si="374"/>
        <v>6.1</v>
      </c>
      <c r="HU65" s="286" t="str">
        <f t="shared" si="375"/>
        <v>TBK</v>
      </c>
      <c r="HV65" s="444">
        <f t="shared" si="376"/>
        <v>5.9</v>
      </c>
      <c r="HW65" s="286" t="str">
        <f t="shared" si="377"/>
        <v>TB</v>
      </c>
      <c r="HX65" s="610"/>
      <c r="HY65" s="610"/>
      <c r="HZ65" s="610"/>
      <c r="IA65" s="611"/>
      <c r="IB65" s="610"/>
      <c r="IC65" s="610"/>
    </row>
    <row r="66" spans="1:237" s="17" customFormat="1" ht="15" customHeight="1">
      <c r="A66" s="564">
        <v>17</v>
      </c>
      <c r="B66" s="453">
        <v>57</v>
      </c>
      <c r="C66" s="457" t="s">
        <v>322</v>
      </c>
      <c r="D66" s="462" t="s">
        <v>412</v>
      </c>
      <c r="E66" s="463" t="s">
        <v>41</v>
      </c>
      <c r="F66" s="220" t="s">
        <v>66</v>
      </c>
      <c r="G66" s="221" t="s">
        <v>323</v>
      </c>
      <c r="H66" s="221" t="s">
        <v>126</v>
      </c>
      <c r="I66" s="263">
        <v>5</v>
      </c>
      <c r="J66" s="263"/>
      <c r="K66" s="404">
        <f>I66</f>
        <v>5</v>
      </c>
      <c r="L66" s="405">
        <v>5</v>
      </c>
      <c r="M66" s="405"/>
      <c r="N66" s="405">
        <f>L66</f>
        <v>5</v>
      </c>
      <c r="O66" s="406">
        <v>7</v>
      </c>
      <c r="P66" s="406"/>
      <c r="Q66" s="591">
        <f t="shared" si="273"/>
        <v>7</v>
      </c>
      <c r="R66" s="408">
        <f t="shared" si="274"/>
        <v>5.7</v>
      </c>
      <c r="S66" s="409" t="str">
        <f>IF(ISNUMBER(#REF!),#REF!,"-")</f>
        <v>-</v>
      </c>
      <c r="T66" s="410">
        <f t="shared" si="275"/>
        <v>5.7</v>
      </c>
      <c r="U66" s="411">
        <f>IF(R66&gt;=5,R66,IF(S66&gt;=5,R66&amp;"/"&amp;S66,R66&amp;"/"&amp;S66))</f>
        <v>5.7</v>
      </c>
      <c r="V66" s="412">
        <v>7.3</v>
      </c>
      <c r="W66" s="413">
        <v>6</v>
      </c>
      <c r="X66" s="413"/>
      <c r="Y66" s="406">
        <f t="shared" si="276"/>
        <v>6</v>
      </c>
      <c r="Z66" s="414">
        <f t="shared" si="277"/>
        <v>6.7</v>
      </c>
      <c r="AA66" s="264" t="str">
        <f t="shared" si="278"/>
        <v>-</v>
      </c>
      <c r="AB66" s="415">
        <f t="shared" si="378"/>
        <v>6.7</v>
      </c>
      <c r="AC66" s="406">
        <f t="shared" si="379"/>
        <v>6.7</v>
      </c>
      <c r="AD66" s="416">
        <v>8</v>
      </c>
      <c r="AE66" s="417">
        <v>7</v>
      </c>
      <c r="AF66" s="418"/>
      <c r="AG66" s="418">
        <f>IF(AH66&gt;=5,AE66,IF(AI66&gt;=5,AE66&amp;"/"&amp;AF66,AE66&amp;"/"&amp;AF66))</f>
        <v>7</v>
      </c>
      <c r="AH66" s="419">
        <f>ROUND((AD66+AE66)/2,1)</f>
        <v>7.5</v>
      </c>
      <c r="AI66" s="265" t="str">
        <f>IF(ISNUMBER(AF66),ROUND((AD66+AF66)/2,1),"-")</f>
        <v>-</v>
      </c>
      <c r="AJ66" s="420">
        <f>MAX(AH66:AI66)</f>
        <v>7.5</v>
      </c>
      <c r="AK66" s="418">
        <f>IF(AH66&gt;=5,AH66,IF(AI66&gt;=5,AH66&amp;"/"&amp;AI66,AH66&amp;"/"&amp;AI66))</f>
        <v>7.5</v>
      </c>
      <c r="AL66" s="421">
        <v>7.5</v>
      </c>
      <c r="AM66" s="405">
        <v>5</v>
      </c>
      <c r="AN66" s="406"/>
      <c r="AO66" s="406">
        <f t="shared" si="279"/>
        <v>5</v>
      </c>
      <c r="AP66" s="414">
        <f t="shared" si="280"/>
        <v>6.3</v>
      </c>
      <c r="AQ66" s="264" t="str">
        <f t="shared" si="281"/>
        <v>-</v>
      </c>
      <c r="AR66" s="415">
        <f>MAX(AP66:AQ66)</f>
        <v>6.3</v>
      </c>
      <c r="AS66" s="406">
        <f>IF(AP66&gt;=5,AP66,IF(AQ66&gt;=5,AP66&amp;"/"&amp;AQ66,AP66&amp;"/"&amp;AQ66))</f>
        <v>6.3</v>
      </c>
      <c r="AT66" s="408">
        <v>7</v>
      </c>
      <c r="AU66" s="423">
        <v>4</v>
      </c>
      <c r="AV66" s="423"/>
      <c r="AW66" s="424">
        <f t="shared" si="282"/>
        <v>4</v>
      </c>
      <c r="AX66" s="408">
        <f t="shared" si="283"/>
        <v>5.5</v>
      </c>
      <c r="AY66" s="171" t="str">
        <f t="shared" si="284"/>
        <v>-</v>
      </c>
      <c r="AZ66" s="425">
        <f t="shared" si="285"/>
        <v>5.5</v>
      </c>
      <c r="BA66" s="426">
        <f t="shared" si="286"/>
        <v>5.5</v>
      </c>
      <c r="BB66" s="414">
        <v>7</v>
      </c>
      <c r="BC66" s="405">
        <v>5</v>
      </c>
      <c r="BD66" s="406"/>
      <c r="BE66" s="406">
        <f>IF(BF66&gt;=5,BC66,IF(BG66&gt;=5,BC66&amp;"/"&amp;BD66,BC66&amp;"/"&amp;BD66))</f>
        <v>5</v>
      </c>
      <c r="BF66" s="414">
        <f t="shared" si="287"/>
        <v>6</v>
      </c>
      <c r="BG66" s="264" t="str">
        <f>IF(ISNUMBER(BD66),ROUND((BB66+BD66)/2,1),"-")</f>
        <v>-</v>
      </c>
      <c r="BH66" s="415">
        <f t="shared" si="288"/>
        <v>6</v>
      </c>
      <c r="BI66" s="592">
        <f>IF(BF66&gt;=5,BF66,IF(BG66&gt;=5,BF66&amp;"/"&amp;BG66,BF66&amp;"/"&amp;BG66))</f>
        <v>6</v>
      </c>
      <c r="BJ66" s="414">
        <v>6</v>
      </c>
      <c r="BK66" s="405">
        <v>5</v>
      </c>
      <c r="BL66" s="428"/>
      <c r="BM66" s="406">
        <f t="shared" si="289"/>
        <v>5</v>
      </c>
      <c r="BN66" s="414">
        <f t="shared" si="290"/>
        <v>5.5</v>
      </c>
      <c r="BO66" s="264" t="str">
        <f t="shared" si="291"/>
        <v>-</v>
      </c>
      <c r="BP66" s="415">
        <f t="shared" si="292"/>
        <v>5.5</v>
      </c>
      <c r="BQ66" s="429">
        <f t="shared" si="293"/>
        <v>5.5</v>
      </c>
      <c r="BR66" s="468">
        <f>ROUND((R66*$T$4+Z66*$AB$4+AH66*$AJ$4+AP66*$AR$4+AX66*$AZ$4+BF66*$BH$4+BN66*$BP$4)/$BS$4,1)</f>
        <v>6.4</v>
      </c>
      <c r="BS66" s="469">
        <f>ROUND((T66*$T$4+AB66*$AB$4+AJ66*$AJ$4+AR66*$AR$4+AZ66*$AZ$4+BH66*$BH$4+BP66*$BP$4)/$BS$4,1)</f>
        <v>6.4</v>
      </c>
      <c r="BT66" s="437" t="str">
        <f t="shared" si="294"/>
        <v>TBK</v>
      </c>
      <c r="BU66" s="408">
        <v>6.8</v>
      </c>
      <c r="BV66" s="430">
        <v>7</v>
      </c>
      <c r="BW66" s="271"/>
      <c r="BX66" s="424">
        <f t="shared" si="295"/>
        <v>7</v>
      </c>
      <c r="BY66" s="408">
        <f t="shared" si="296"/>
        <v>6.9</v>
      </c>
      <c r="BZ66" s="171" t="str">
        <f t="shared" si="297"/>
        <v>-</v>
      </c>
      <c r="CA66" s="425">
        <f t="shared" si="298"/>
        <v>6.9</v>
      </c>
      <c r="CB66" s="431">
        <f t="shared" si="299"/>
        <v>6.9</v>
      </c>
      <c r="CC66" s="428">
        <v>8</v>
      </c>
      <c r="CD66" s="413">
        <v>5</v>
      </c>
      <c r="CE66" s="413"/>
      <c r="CF66" s="406">
        <f t="shared" si="300"/>
        <v>5</v>
      </c>
      <c r="CG66" s="414">
        <f t="shared" si="301"/>
        <v>6.5</v>
      </c>
      <c r="CH66" s="264" t="str">
        <f t="shared" si="302"/>
        <v>-</v>
      </c>
      <c r="CI66" s="415">
        <f t="shared" si="303"/>
        <v>6.5</v>
      </c>
      <c r="CJ66" s="427">
        <f t="shared" si="304"/>
        <v>6.5</v>
      </c>
      <c r="CK66" s="408">
        <v>8</v>
      </c>
      <c r="CL66" s="423">
        <v>5</v>
      </c>
      <c r="CM66" s="423"/>
      <c r="CN66" s="424">
        <f t="shared" si="305"/>
        <v>5</v>
      </c>
      <c r="CO66" s="408">
        <f t="shared" si="306"/>
        <v>6.5</v>
      </c>
      <c r="CP66" s="171" t="str">
        <f t="shared" si="307"/>
        <v>-</v>
      </c>
      <c r="CQ66" s="425">
        <f t="shared" si="308"/>
        <v>6.5</v>
      </c>
      <c r="CR66" s="432">
        <f t="shared" si="309"/>
        <v>6.5</v>
      </c>
      <c r="CS66" s="408">
        <v>7</v>
      </c>
      <c r="CT66" s="423">
        <v>5</v>
      </c>
      <c r="CU66" s="423"/>
      <c r="CV66" s="424">
        <f t="shared" si="310"/>
        <v>5</v>
      </c>
      <c r="CW66" s="408">
        <f t="shared" si="311"/>
        <v>6</v>
      </c>
      <c r="CX66" s="171" t="str">
        <f t="shared" si="312"/>
        <v>-</v>
      </c>
      <c r="CY66" s="425">
        <f t="shared" si="313"/>
        <v>6</v>
      </c>
      <c r="CZ66" s="432">
        <f t="shared" si="314"/>
        <v>6</v>
      </c>
      <c r="DA66" s="408">
        <v>5.3</v>
      </c>
      <c r="DB66" s="423">
        <v>6</v>
      </c>
      <c r="DC66" s="433"/>
      <c r="DD66" s="424">
        <f t="shared" si="315"/>
        <v>6</v>
      </c>
      <c r="DE66" s="408">
        <f t="shared" si="316"/>
        <v>5.7</v>
      </c>
      <c r="DF66" s="171" t="str">
        <f t="shared" si="317"/>
        <v>-</v>
      </c>
      <c r="DG66" s="425">
        <f t="shared" si="318"/>
        <v>5.7</v>
      </c>
      <c r="DH66" s="432">
        <f t="shared" si="319"/>
        <v>5.7</v>
      </c>
      <c r="DI66" s="408">
        <v>7.5</v>
      </c>
      <c r="DJ66" s="423">
        <v>6</v>
      </c>
      <c r="DK66" s="434"/>
      <c r="DL66" s="424">
        <f t="shared" si="320"/>
        <v>6</v>
      </c>
      <c r="DM66" s="408">
        <f t="shared" si="321"/>
        <v>6.8</v>
      </c>
      <c r="DN66" s="171" t="str">
        <f t="shared" si="322"/>
        <v>-</v>
      </c>
      <c r="DO66" s="425">
        <f>MAX(DM66:DN66)</f>
        <v>6.8</v>
      </c>
      <c r="DP66" s="432">
        <f>IF(DM66&gt;=5,DM66,IF(DN66&gt;=5,DM66&amp;"/"&amp;DN66,DM66&amp;"/"&amp;DN66))</f>
        <v>6.8</v>
      </c>
      <c r="DQ66" s="408">
        <v>7</v>
      </c>
      <c r="DR66" s="423">
        <v>1</v>
      </c>
      <c r="DS66" s="423">
        <v>2</v>
      </c>
      <c r="DT66" s="424" t="str">
        <f t="shared" si="323"/>
        <v>1/2</v>
      </c>
      <c r="DU66" s="408">
        <f t="shared" si="324"/>
        <v>4</v>
      </c>
      <c r="DV66" s="171">
        <f t="shared" si="325"/>
        <v>4.5</v>
      </c>
      <c r="DW66" s="425">
        <f t="shared" si="326"/>
        <v>4.5</v>
      </c>
      <c r="DX66" s="593" t="str">
        <f t="shared" si="327"/>
        <v>4/4.5</v>
      </c>
      <c r="DY66" s="408">
        <v>5</v>
      </c>
      <c r="DZ66" s="423">
        <v>6</v>
      </c>
      <c r="EA66" s="423"/>
      <c r="EB66" s="424">
        <f t="shared" si="328"/>
        <v>6</v>
      </c>
      <c r="EC66" s="408">
        <f t="shared" si="329"/>
        <v>5.5</v>
      </c>
      <c r="ED66" s="171" t="str">
        <f t="shared" si="330"/>
        <v>-</v>
      </c>
      <c r="EE66" s="425">
        <f>MAX(EC66:ED66)</f>
        <v>5.5</v>
      </c>
      <c r="EF66" s="426">
        <f>IF(EC66&gt;=5,EC66,IF(ED66&gt;=5,EC66&amp;"/"&amp;ED66,EC66&amp;"/"&amp;ED66))</f>
        <v>5.5</v>
      </c>
      <c r="EG66" s="435">
        <f>ROUND((BY66*$CA$4+CO66*$CQ$4+CW66*$CY$4+DE66*$DG$4+DM66*$DO$4+DU66*$DW$4+EC66*$EE$4+AX66*$AZ$4)/$EH$4,1)</f>
        <v>5.8</v>
      </c>
      <c r="EH66" s="436">
        <f>ROUND((CA66*$CA$4+CQ66*$CQ$4+CY66*$CY$4+DG66*$DG$4+DO66*$DO$4+DW66*$DW$4+EE66*$EE$4+AZ66*$AZ$4)/$EH$4,1)</f>
        <v>5.9</v>
      </c>
      <c r="EI66" s="437" t="str">
        <f t="shared" si="333"/>
        <v>TB</v>
      </c>
      <c r="EJ66" s="438">
        <f t="shared" si="334"/>
        <v>6.1</v>
      </c>
      <c r="EK66" s="437" t="str">
        <f t="shared" si="335"/>
        <v>TBK</v>
      </c>
      <c r="EL66" s="439">
        <v>5.5</v>
      </c>
      <c r="EM66" s="423">
        <v>4</v>
      </c>
      <c r="EN66" s="423">
        <v>5</v>
      </c>
      <c r="EO66" s="440" t="str">
        <f t="shared" si="336"/>
        <v>4/5</v>
      </c>
      <c r="EP66" s="439">
        <f t="shared" si="337"/>
        <v>4.8</v>
      </c>
      <c r="EQ66" s="166">
        <f t="shared" si="338"/>
        <v>5.3</v>
      </c>
      <c r="ER66" s="425">
        <f>MAX(EP66:EQ66)</f>
        <v>5.3</v>
      </c>
      <c r="ES66" s="426" t="str">
        <f>IF(EP66&gt;=5,EP66,IF(EQ66&gt;=5,EP66&amp;"/"&amp;EQ66,EP66&amp;"/"&amp;EQ66))</f>
        <v>4.8/5.3</v>
      </c>
      <c r="ET66" s="439">
        <v>7.5</v>
      </c>
      <c r="EU66" s="423">
        <v>6</v>
      </c>
      <c r="EV66" s="423"/>
      <c r="EW66" s="440">
        <f t="shared" si="339"/>
        <v>6</v>
      </c>
      <c r="EX66" s="439">
        <f t="shared" si="340"/>
        <v>6.8</v>
      </c>
      <c r="EY66" s="166" t="str">
        <f t="shared" si="341"/>
        <v>-</v>
      </c>
      <c r="EZ66" s="425">
        <f>MAX(EX66:EY66)</f>
        <v>6.8</v>
      </c>
      <c r="FA66" s="426">
        <f t="shared" si="342"/>
        <v>6.8</v>
      </c>
      <c r="FB66" s="439">
        <v>8</v>
      </c>
      <c r="FC66" s="423">
        <v>4</v>
      </c>
      <c r="FD66" s="423"/>
      <c r="FE66" s="440">
        <f t="shared" si="343"/>
        <v>4</v>
      </c>
      <c r="FF66" s="439">
        <f t="shared" si="344"/>
        <v>6</v>
      </c>
      <c r="FG66" s="166" t="str">
        <f t="shared" si="345"/>
        <v>-</v>
      </c>
      <c r="FH66" s="425">
        <f>MAX(FF66:FG66)</f>
        <v>6</v>
      </c>
      <c r="FI66" s="426">
        <f t="shared" si="346"/>
        <v>6</v>
      </c>
      <c r="FJ66" s="266">
        <v>7</v>
      </c>
      <c r="FK66" s="266"/>
      <c r="FL66" s="266">
        <f>MAX(FJ66:FK66)</f>
        <v>7</v>
      </c>
      <c r="FM66" s="449">
        <f t="shared" si="347"/>
        <v>7</v>
      </c>
      <c r="FN66" s="439">
        <v>6.67</v>
      </c>
      <c r="FO66" s="423">
        <v>2</v>
      </c>
      <c r="FP66" s="423">
        <v>4</v>
      </c>
      <c r="FQ66" s="440" t="str">
        <f t="shared" si="348"/>
        <v>2/4</v>
      </c>
      <c r="FR66" s="439">
        <f t="shared" si="349"/>
        <v>4.3</v>
      </c>
      <c r="FS66" s="166">
        <f t="shared" si="350"/>
        <v>5.3</v>
      </c>
      <c r="FT66" s="425">
        <f>MAX(FR66:FS66)</f>
        <v>5.3</v>
      </c>
      <c r="FU66" s="426" t="str">
        <f>IF(FR66&gt;=5,FR66,IF(FS66&gt;=5,FR66&amp;"/"&amp;FS66,FR66&amp;"/"&amp;FS66))</f>
        <v>4.3/5.3</v>
      </c>
      <c r="FV66" s="266">
        <v>8</v>
      </c>
      <c r="FW66" s="266"/>
      <c r="FX66" s="266">
        <f>MAX(FV66:FW66)</f>
        <v>8</v>
      </c>
      <c r="FY66" s="449">
        <f t="shared" si="351"/>
        <v>8</v>
      </c>
      <c r="FZ66" s="439">
        <v>6</v>
      </c>
      <c r="GA66" s="423">
        <v>6</v>
      </c>
      <c r="GB66" s="423"/>
      <c r="GC66" s="440">
        <f t="shared" si="352"/>
        <v>6</v>
      </c>
      <c r="GD66" s="439">
        <f t="shared" si="353"/>
        <v>6</v>
      </c>
      <c r="GE66" s="166" t="str">
        <f t="shared" si="354"/>
        <v>-</v>
      </c>
      <c r="GF66" s="425">
        <f>MAX(GD66:GE66)</f>
        <v>6</v>
      </c>
      <c r="GG66" s="426">
        <f>IF(GD66&gt;=5,GD66,IF(GE66&gt;=5,GD66&amp;"/"&amp;GE66,GD66&amp;"/"&amp;GE66))</f>
        <v>6</v>
      </c>
      <c r="GH66" s="436">
        <f t="shared" si="355"/>
        <v>6.1</v>
      </c>
      <c r="GI66" s="436">
        <f t="shared" si="356"/>
        <v>6.4</v>
      </c>
      <c r="GJ66" s="437" t="str">
        <f t="shared" si="357"/>
        <v>TBK</v>
      </c>
      <c r="GK66" s="439">
        <v>5.5</v>
      </c>
      <c r="GL66" s="423">
        <v>5</v>
      </c>
      <c r="GM66" s="423"/>
      <c r="GN66" s="440">
        <f t="shared" si="358"/>
        <v>5</v>
      </c>
      <c r="GO66" s="439">
        <f t="shared" si="359"/>
        <v>5.3</v>
      </c>
      <c r="GP66" s="166" t="str">
        <f t="shared" si="360"/>
        <v>-</v>
      </c>
      <c r="GQ66" s="425">
        <f>MAX(GO66:GP66)</f>
        <v>5.3</v>
      </c>
      <c r="GR66" s="426">
        <f>IF(GO66&gt;=5,GO66,IF(GP66&gt;=5,GO66&amp;"/"&amp;GP66,GO66&amp;"/"&amp;GP66))</f>
        <v>5.3</v>
      </c>
      <c r="GS66" s="439">
        <v>6</v>
      </c>
      <c r="GT66" s="423">
        <v>5</v>
      </c>
      <c r="GU66" s="423"/>
      <c r="GV66" s="440">
        <f t="shared" si="361"/>
        <v>5</v>
      </c>
      <c r="GW66" s="439">
        <f t="shared" si="362"/>
        <v>5.5</v>
      </c>
      <c r="GX66" s="166" t="str">
        <f t="shared" si="363"/>
        <v>-</v>
      </c>
      <c r="GY66" s="425">
        <f>MAX(GW66:GX66)</f>
        <v>5.5</v>
      </c>
      <c r="GZ66" s="426">
        <f t="shared" si="364"/>
        <v>5.5</v>
      </c>
      <c r="HA66" s="439">
        <v>6.5</v>
      </c>
      <c r="HB66" s="423">
        <v>5</v>
      </c>
      <c r="HC66" s="423"/>
      <c r="HD66" s="440">
        <f t="shared" si="365"/>
        <v>5</v>
      </c>
      <c r="HE66" s="439">
        <f t="shared" si="366"/>
        <v>5.8</v>
      </c>
      <c r="HF66" s="166" t="str">
        <f t="shared" si="367"/>
        <v>-</v>
      </c>
      <c r="HG66" s="425">
        <f>MAX(HE66:HF66)</f>
        <v>5.8</v>
      </c>
      <c r="HH66" s="426">
        <f>IF(HE66&gt;=5,HE66,IF(HF66&gt;=5,HE66&amp;"/"&amp;HF66,HE66&amp;"/"&amp;HF66))</f>
        <v>5.8</v>
      </c>
      <c r="HI66" s="266">
        <v>7</v>
      </c>
      <c r="HJ66" s="266"/>
      <c r="HK66" s="266">
        <f>MAX(HI66:HJ66)</f>
        <v>7</v>
      </c>
      <c r="HL66" s="449">
        <f t="shared" si="369"/>
        <v>7</v>
      </c>
      <c r="HM66" s="266">
        <v>7</v>
      </c>
      <c r="HN66" s="266"/>
      <c r="HO66" s="266">
        <f>MAX(HM66:HN66)</f>
        <v>7</v>
      </c>
      <c r="HP66" s="449">
        <f t="shared" si="370"/>
        <v>7</v>
      </c>
      <c r="HQ66" s="441">
        <f t="shared" si="371"/>
        <v>6.3</v>
      </c>
      <c r="HR66" s="441">
        <f t="shared" si="372"/>
        <v>6.3</v>
      </c>
      <c r="HS66" s="437" t="str">
        <f t="shared" si="373"/>
        <v>TBK</v>
      </c>
      <c r="HT66" s="450">
        <f t="shared" si="374"/>
        <v>6.4</v>
      </c>
      <c r="HU66" s="290" t="str">
        <f t="shared" si="375"/>
        <v>TBK</v>
      </c>
      <c r="HV66" s="451">
        <f t="shared" si="376"/>
        <v>6.2</v>
      </c>
      <c r="HW66" s="290" t="str">
        <f t="shared" si="377"/>
        <v>TBK</v>
      </c>
      <c r="HX66" s="610"/>
      <c r="HY66" s="610"/>
      <c r="HZ66" s="610"/>
      <c r="IA66" s="611"/>
      <c r="IB66" s="610"/>
      <c r="IC66" s="610"/>
    </row>
    <row r="67" spans="1:253" s="605" customFormat="1" ht="15.75" customHeight="1">
      <c r="A67" s="564">
        <v>18</v>
      </c>
      <c r="B67" s="594"/>
      <c r="C67" s="595"/>
      <c r="D67" s="595"/>
      <c r="E67" s="595"/>
      <c r="F67" s="596"/>
      <c r="G67" s="597"/>
      <c r="H67" s="597"/>
      <c r="I67" s="598"/>
      <c r="J67" s="594"/>
      <c r="K67" s="599"/>
      <c r="L67" s="598"/>
      <c r="M67" s="598"/>
      <c r="N67" s="598"/>
      <c r="O67" s="594"/>
      <c r="P67" s="594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215"/>
      <c r="AK67" s="17"/>
      <c r="AL67" s="17"/>
      <c r="AM67" s="215"/>
      <c r="AN67" s="215"/>
      <c r="AO67" s="215"/>
      <c r="AP67" s="215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600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215"/>
      <c r="CL67" s="215"/>
      <c r="CM67" s="215"/>
      <c r="CN67" s="215"/>
      <c r="CO67" s="215"/>
      <c r="CP67" s="215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268" t="s">
        <v>486</v>
      </c>
      <c r="DY67" s="268"/>
      <c r="DZ67" s="268"/>
      <c r="EA67" s="268"/>
      <c r="EB67" s="268"/>
      <c r="EC67" s="601"/>
      <c r="ED67" s="188"/>
      <c r="EE67" s="600"/>
      <c r="EF67" s="599"/>
      <c r="EG67" s="598"/>
      <c r="EH67" s="598"/>
      <c r="EI67" s="598"/>
      <c r="EJ67" s="594"/>
      <c r="EK67" s="594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594"/>
      <c r="FB67" s="17"/>
      <c r="FC67" s="17"/>
      <c r="FD67" s="17"/>
      <c r="FE67" s="215"/>
      <c r="FF67" s="17"/>
      <c r="FG67" s="17"/>
      <c r="FH67" s="215"/>
      <c r="FI67" s="602"/>
      <c r="FJ67" s="215"/>
      <c r="FK67" s="215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600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215"/>
      <c r="HF67" s="215"/>
      <c r="HG67" s="215"/>
      <c r="HH67" s="17"/>
      <c r="HI67" s="215"/>
      <c r="HJ67" s="215"/>
      <c r="HK67" s="215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610"/>
      <c r="HY67" s="610"/>
      <c r="HZ67" s="610"/>
      <c r="IA67" s="611"/>
      <c r="IB67" s="610"/>
      <c r="IC67" s="610"/>
      <c r="ID67" s="17"/>
      <c r="IE67" s="17"/>
      <c r="IF67" s="17"/>
      <c r="IG67" s="17"/>
      <c r="IH67" s="17"/>
      <c r="II67" s="17"/>
      <c r="IJ67" s="17"/>
      <c r="IK67" s="602"/>
      <c r="IL67" s="601"/>
      <c r="IM67" s="603"/>
      <c r="IN67" s="603"/>
      <c r="IO67" s="594"/>
      <c r="IP67" s="601"/>
      <c r="IQ67" s="188"/>
      <c r="IR67" s="600"/>
      <c r="IS67" s="604"/>
    </row>
    <row r="68" spans="1:237" ht="15.75">
      <c r="A68" s="564">
        <v>19</v>
      </c>
      <c r="B68" s="78"/>
      <c r="C68" s="84"/>
      <c r="D68" s="84"/>
      <c r="E68" s="84"/>
      <c r="F68" s="78"/>
      <c r="G68" s="84"/>
      <c r="H68" s="84"/>
      <c r="I68" s="77"/>
      <c r="J68" s="77"/>
      <c r="K68" s="77"/>
      <c r="L68" s="85"/>
      <c r="M68" s="85"/>
      <c r="N68" s="85"/>
      <c r="O68" s="84"/>
      <c r="P68" s="84"/>
      <c r="Q68" s="84"/>
      <c r="R68" s="77"/>
      <c r="S68" s="83"/>
      <c r="T68" s="77"/>
      <c r="U68" s="78"/>
      <c r="V68" s="78"/>
      <c r="W68" s="78"/>
      <c r="X68" s="78"/>
      <c r="Y68" s="78"/>
      <c r="Z68" s="78"/>
      <c r="AA68" s="78"/>
      <c r="AB68" s="78"/>
      <c r="AC68" s="78"/>
      <c r="AD68" s="77"/>
      <c r="AE68" s="85"/>
      <c r="AF68" s="84"/>
      <c r="AG68" s="78"/>
      <c r="AH68" s="77"/>
      <c r="AI68" s="83"/>
      <c r="AJ68" s="77"/>
      <c r="AK68" s="78"/>
      <c r="AL68" s="77"/>
      <c r="AM68" s="85"/>
      <c r="AN68" s="84"/>
      <c r="AO68" s="78"/>
      <c r="AP68" s="77"/>
      <c r="AQ68" s="83"/>
      <c r="AR68" s="77"/>
      <c r="AS68" s="78"/>
      <c r="AT68" s="78"/>
      <c r="AU68" s="78"/>
      <c r="AV68" s="78"/>
      <c r="AW68" s="78"/>
      <c r="AX68" s="78"/>
      <c r="AY68" s="78"/>
      <c r="AZ68" s="78"/>
      <c r="BA68" s="78"/>
      <c r="BB68" s="77"/>
      <c r="BC68" s="85"/>
      <c r="BD68" s="78"/>
      <c r="BE68" s="78"/>
      <c r="BF68" s="77"/>
      <c r="BG68" s="83"/>
      <c r="BH68" s="77"/>
      <c r="BI68" s="80"/>
      <c r="BJ68" s="77"/>
      <c r="BK68" s="85"/>
      <c r="BL68" s="84"/>
      <c r="BM68" s="78"/>
      <c r="BN68" s="77"/>
      <c r="BO68" s="83"/>
      <c r="BP68" s="77"/>
      <c r="BQ68" s="78"/>
      <c r="BR68" s="86"/>
      <c r="BS68" s="86"/>
      <c r="BT68" s="73"/>
      <c r="BU68" s="187"/>
      <c r="BV68" s="196"/>
      <c r="BW68" s="197"/>
      <c r="BX68" s="75"/>
      <c r="BY68" s="187"/>
      <c r="BZ68" s="188"/>
      <c r="CA68" s="77"/>
      <c r="CB68" s="75"/>
      <c r="CC68" s="187"/>
      <c r="CD68" s="79"/>
      <c r="CE68" s="79"/>
      <c r="CF68" s="75"/>
      <c r="CG68" s="187"/>
      <c r="CH68" s="188"/>
      <c r="CI68" s="77"/>
      <c r="CJ68" s="80"/>
      <c r="CK68" s="187"/>
      <c r="CL68" s="79"/>
      <c r="CM68" s="79"/>
      <c r="CN68" s="75"/>
      <c r="CO68" s="187"/>
      <c r="CP68" s="188"/>
      <c r="CQ68" s="77"/>
      <c r="CR68" s="189"/>
      <c r="CS68" s="187"/>
      <c r="CT68" s="79"/>
      <c r="CU68" s="79"/>
      <c r="CV68" s="75"/>
      <c r="CW68" s="187"/>
      <c r="CX68" s="188"/>
      <c r="CY68" s="77"/>
      <c r="CZ68" s="189"/>
      <c r="DA68" s="187"/>
      <c r="DB68" s="79"/>
      <c r="DC68" s="79"/>
      <c r="DD68" s="75"/>
      <c r="DE68" s="187"/>
      <c r="DF68" s="188"/>
      <c r="DG68" s="77"/>
      <c r="DH68" s="189"/>
      <c r="DI68" s="187"/>
      <c r="DJ68" s="79"/>
      <c r="DK68" s="81"/>
      <c r="DL68" s="75"/>
      <c r="DM68" s="187"/>
      <c r="DN68" s="188"/>
      <c r="DO68" s="77"/>
      <c r="DP68" s="189"/>
      <c r="DQ68" s="187"/>
      <c r="DR68" s="79"/>
      <c r="DS68" s="79"/>
      <c r="DT68" s="75"/>
      <c r="DU68" s="187"/>
      <c r="DV68" s="188"/>
      <c r="DW68" s="77"/>
      <c r="DX68" s="189"/>
      <c r="DY68" s="187"/>
      <c r="DZ68" s="79"/>
      <c r="EA68" s="79"/>
      <c r="EB68" s="75"/>
      <c r="EC68" s="187"/>
      <c r="ED68" s="188"/>
      <c r="EE68" s="77"/>
      <c r="EF68" s="82"/>
      <c r="EG68" s="190"/>
      <c r="EH68" s="190"/>
      <c r="EI68" s="73"/>
      <c r="EJ68" s="191"/>
      <c r="EK68" s="73"/>
      <c r="EL68" s="215"/>
      <c r="EM68" s="215"/>
      <c r="EN68" s="215"/>
      <c r="EO68" s="215"/>
      <c r="EP68" s="215"/>
      <c r="EQ68" s="215"/>
      <c r="ER68" s="215"/>
      <c r="ES68" s="215"/>
      <c r="ET68" s="215"/>
      <c r="EU68" s="215"/>
      <c r="EV68" s="215"/>
      <c r="EW68" s="215"/>
      <c r="EX68" s="215"/>
      <c r="EY68" s="215"/>
      <c r="EZ68" s="215"/>
      <c r="FA68" s="215"/>
      <c r="FB68" s="215"/>
      <c r="FC68" s="215"/>
      <c r="FD68" s="215"/>
      <c r="FE68" s="215"/>
      <c r="FF68" s="215"/>
      <c r="FG68" s="215"/>
      <c r="FH68" s="215"/>
      <c r="FI68" s="215"/>
      <c r="FN68" s="215"/>
      <c r="FO68" s="215"/>
      <c r="FP68" s="215"/>
      <c r="FQ68" s="215"/>
      <c r="FR68" s="215"/>
      <c r="FS68" s="215"/>
      <c r="FT68" s="215"/>
      <c r="FU68" s="215"/>
      <c r="FZ68" s="215"/>
      <c r="GA68" s="215"/>
      <c r="GB68" s="215"/>
      <c r="GC68" s="215"/>
      <c r="GD68" s="215"/>
      <c r="GE68" s="215"/>
      <c r="GF68" s="215"/>
      <c r="GG68" s="215"/>
      <c r="GH68" s="17"/>
      <c r="GI68" s="17"/>
      <c r="GJ68" s="17"/>
      <c r="GK68" s="215"/>
      <c r="GL68" s="215"/>
      <c r="GM68" s="215"/>
      <c r="GN68" s="215"/>
      <c r="GO68" s="215"/>
      <c r="GP68" s="215"/>
      <c r="GQ68" s="215"/>
      <c r="GR68" s="215"/>
      <c r="GS68" s="215"/>
      <c r="GT68" s="215"/>
      <c r="GU68" s="215"/>
      <c r="GV68" s="215"/>
      <c r="GW68" s="215"/>
      <c r="GX68" s="215"/>
      <c r="GY68" s="215"/>
      <c r="GZ68" s="215"/>
      <c r="HA68" s="215"/>
      <c r="HB68" s="215"/>
      <c r="HC68" s="215"/>
      <c r="HD68" s="215"/>
      <c r="HE68" s="215"/>
      <c r="HF68" s="215"/>
      <c r="HG68" s="215"/>
      <c r="HH68" s="215"/>
      <c r="HQ68" s="291"/>
      <c r="HR68" s="291"/>
      <c r="HS68" s="73"/>
      <c r="HT68" s="292"/>
      <c r="HU68" s="293"/>
      <c r="HV68" s="294"/>
      <c r="HW68" s="293"/>
      <c r="HX68" s="635"/>
      <c r="HY68" s="635"/>
      <c r="HZ68" s="635"/>
      <c r="IA68" s="636"/>
      <c r="IB68" s="637"/>
      <c r="IC68" s="638"/>
    </row>
    <row r="69" spans="1:237" ht="15.75">
      <c r="A69" s="564">
        <v>20</v>
      </c>
      <c r="B69" s="78"/>
      <c r="C69" s="84"/>
      <c r="D69" s="84"/>
      <c r="E69" s="84"/>
      <c r="F69" s="78"/>
      <c r="G69" s="84"/>
      <c r="H69" s="84"/>
      <c r="I69" s="77"/>
      <c r="J69" s="77"/>
      <c r="K69" s="77"/>
      <c r="L69" s="85"/>
      <c r="M69" s="85"/>
      <c r="N69" s="85"/>
      <c r="O69" s="84"/>
      <c r="P69" s="84"/>
      <c r="Q69" s="84"/>
      <c r="R69" s="77"/>
      <c r="S69" s="83"/>
      <c r="T69" s="77"/>
      <c r="U69" s="78"/>
      <c r="V69" s="78"/>
      <c r="W69" s="78"/>
      <c r="X69" s="78"/>
      <c r="Y69" s="78"/>
      <c r="Z69" s="78"/>
      <c r="AA69" s="78"/>
      <c r="AB69" s="78"/>
      <c r="AC69" s="78"/>
      <c r="AD69" s="77"/>
      <c r="AE69" s="85"/>
      <c r="AF69" s="84"/>
      <c r="AG69" s="78"/>
      <c r="AH69" s="77"/>
      <c r="AI69" s="83"/>
      <c r="AJ69" s="77"/>
      <c r="AK69" s="78"/>
      <c r="AL69" s="77"/>
      <c r="AM69" s="85"/>
      <c r="AN69" s="84"/>
      <c r="AO69" s="78"/>
      <c r="AP69" s="77"/>
      <c r="AQ69" s="83"/>
      <c r="AR69" s="77"/>
      <c r="AS69" s="78"/>
      <c r="AT69" s="78"/>
      <c r="AU69" s="78"/>
      <c r="AV69" s="78"/>
      <c r="AW69" s="78"/>
      <c r="AX69" s="78"/>
      <c r="AY69" s="78"/>
      <c r="AZ69" s="78"/>
      <c r="BA69" s="78"/>
      <c r="BB69" s="77"/>
      <c r="BC69" s="85"/>
      <c r="BD69" s="78"/>
      <c r="BE69" s="78"/>
      <c r="BF69" s="77"/>
      <c r="BG69" s="83"/>
      <c r="BH69" s="77"/>
      <c r="BI69" s="80"/>
      <c r="BJ69" s="77"/>
      <c r="BK69" s="85"/>
      <c r="BL69" s="84"/>
      <c r="BM69" s="78"/>
      <c r="BN69" s="77"/>
      <c r="BO69" s="83"/>
      <c r="BP69" s="77"/>
      <c r="BQ69" s="78"/>
      <c r="BR69" s="86"/>
      <c r="BS69" s="86"/>
      <c r="BT69" s="73"/>
      <c r="BU69" s="187"/>
      <c r="BV69" s="196"/>
      <c r="BW69" s="197"/>
      <c r="BX69" s="75"/>
      <c r="BY69" s="187"/>
      <c r="BZ69" s="188"/>
      <c r="CA69" s="77"/>
      <c r="CB69" s="75"/>
      <c r="CC69" s="187"/>
      <c r="CD69" s="79"/>
      <c r="CE69" s="79"/>
      <c r="CF69" s="75"/>
      <c r="CG69" s="187"/>
      <c r="CH69" s="188"/>
      <c r="CI69" s="77"/>
      <c r="CJ69" s="80"/>
      <c r="CK69" s="187"/>
      <c r="CL69" s="79"/>
      <c r="CM69" s="79"/>
      <c r="CN69" s="75"/>
      <c r="CO69" s="187"/>
      <c r="CP69" s="188"/>
      <c r="CQ69" s="77"/>
      <c r="CR69" s="189"/>
      <c r="CS69" s="187"/>
      <c r="CT69" s="79"/>
      <c r="CU69" s="79"/>
      <c r="CV69" s="75"/>
      <c r="CW69" s="187"/>
      <c r="CX69" s="188"/>
      <c r="CY69" s="77"/>
      <c r="CZ69" s="189"/>
      <c r="DA69" s="187"/>
      <c r="DB69" s="79"/>
      <c r="DC69" s="79"/>
      <c r="DD69" s="75"/>
      <c r="DE69" s="187"/>
      <c r="DF69" s="188"/>
      <c r="DG69" s="77"/>
      <c r="DH69" s="189"/>
      <c r="DI69" s="187"/>
      <c r="DJ69" s="79"/>
      <c r="DK69" s="81"/>
      <c r="DL69" s="75"/>
      <c r="DM69" s="187"/>
      <c r="DN69" s="188"/>
      <c r="DO69" s="77"/>
      <c r="DP69" s="189"/>
      <c r="DQ69" s="187"/>
      <c r="DR69" s="79"/>
      <c r="DS69" s="79"/>
      <c r="DT69" s="75"/>
      <c r="DU69" s="187"/>
      <c r="DV69" s="188"/>
      <c r="DW69" s="77"/>
      <c r="DX69" s="189"/>
      <c r="DY69" s="187"/>
      <c r="DZ69" s="79"/>
      <c r="EA69" s="79"/>
      <c r="EB69" s="75"/>
      <c r="EC69" s="187"/>
      <c r="ED69" s="188"/>
      <c r="EE69" s="77"/>
      <c r="EF69" s="82"/>
      <c r="EG69" s="190"/>
      <c r="EH69" s="190"/>
      <c r="EI69" s="73"/>
      <c r="EJ69" s="191"/>
      <c r="EK69" s="73"/>
      <c r="EL69" s="215"/>
      <c r="EM69" s="215"/>
      <c r="EN69" s="215"/>
      <c r="EO69" s="215"/>
      <c r="EP69" s="215"/>
      <c r="EQ69" s="215"/>
      <c r="ER69" s="215"/>
      <c r="ES69" s="215"/>
      <c r="ET69" s="215"/>
      <c r="EU69" s="215"/>
      <c r="EV69" s="215"/>
      <c r="EW69" s="215"/>
      <c r="EX69" s="215"/>
      <c r="EY69" s="215"/>
      <c r="EZ69" s="215"/>
      <c r="FA69" s="215"/>
      <c r="FB69" s="215"/>
      <c r="FC69" s="215"/>
      <c r="FD69" s="215"/>
      <c r="FE69" s="215"/>
      <c r="FF69" s="215"/>
      <c r="FG69" s="215"/>
      <c r="FH69" s="215"/>
      <c r="FI69" s="215"/>
      <c r="FN69" s="215"/>
      <c r="FO69" s="215"/>
      <c r="FP69" s="215"/>
      <c r="FQ69" s="215"/>
      <c r="FR69" s="215"/>
      <c r="FS69" s="215"/>
      <c r="FT69" s="215"/>
      <c r="FU69" s="215"/>
      <c r="FZ69" s="215"/>
      <c r="GA69" s="215"/>
      <c r="GB69" s="215"/>
      <c r="GC69" s="215"/>
      <c r="GD69" s="215"/>
      <c r="GE69" s="215"/>
      <c r="GF69" s="215"/>
      <c r="GG69" s="215"/>
      <c r="GH69" s="17"/>
      <c r="GI69" s="17"/>
      <c r="GJ69" s="17"/>
      <c r="GK69" s="215"/>
      <c r="GL69" s="215"/>
      <c r="GM69" s="215"/>
      <c r="GN69" s="215"/>
      <c r="GO69" s="215"/>
      <c r="GP69" s="215"/>
      <c r="GQ69" s="215"/>
      <c r="GR69" s="215"/>
      <c r="GS69" s="215"/>
      <c r="GT69" s="215"/>
      <c r="GU69" s="215"/>
      <c r="GV69" s="215"/>
      <c r="GW69" s="215"/>
      <c r="GX69" s="215"/>
      <c r="GY69" s="215"/>
      <c r="GZ69" s="215"/>
      <c r="HA69" s="215"/>
      <c r="HB69" s="215"/>
      <c r="HC69" s="215"/>
      <c r="HD69" s="215"/>
      <c r="HE69" s="215"/>
      <c r="HF69" s="215"/>
      <c r="HG69" s="215"/>
      <c r="HH69" s="215"/>
      <c r="HQ69" s="291"/>
      <c r="HR69" s="291"/>
      <c r="HS69" s="73"/>
      <c r="HT69" s="292"/>
      <c r="HU69" s="293"/>
      <c r="HV69" s="294"/>
      <c r="HW69" s="293"/>
      <c r="HX69" s="635"/>
      <c r="HY69" s="635"/>
      <c r="HZ69" s="635"/>
      <c r="IA69" s="636"/>
      <c r="IB69" s="637"/>
      <c r="IC69" s="638"/>
    </row>
    <row r="70" spans="1:237" ht="15.75">
      <c r="A70" s="564">
        <v>21</v>
      </c>
      <c r="B70" s="78"/>
      <c r="C70" s="84"/>
      <c r="D70" s="84"/>
      <c r="E70" s="84"/>
      <c r="F70" s="78"/>
      <c r="G70" s="84"/>
      <c r="H70" s="84"/>
      <c r="I70" s="77"/>
      <c r="J70" s="77"/>
      <c r="K70" s="77"/>
      <c r="L70" s="85"/>
      <c r="M70" s="85"/>
      <c r="N70" s="85"/>
      <c r="O70" s="84"/>
      <c r="P70" s="84"/>
      <c r="Q70" s="84"/>
      <c r="R70" s="77"/>
      <c r="S70" s="83"/>
      <c r="T70" s="77"/>
      <c r="U70" s="78"/>
      <c r="V70" s="78"/>
      <c r="W70" s="78"/>
      <c r="X70" s="78"/>
      <c r="Y70" s="78"/>
      <c r="Z70" s="78"/>
      <c r="AA70" s="78"/>
      <c r="AB70" s="78"/>
      <c r="AC70" s="78"/>
      <c r="AD70" s="77"/>
      <c r="AE70" s="85"/>
      <c r="AF70" s="84"/>
      <c r="AG70" s="78"/>
      <c r="AH70" s="77"/>
      <c r="AI70" s="83"/>
      <c r="AJ70" s="77"/>
      <c r="AK70" s="78"/>
      <c r="AL70" s="77"/>
      <c r="AM70" s="85"/>
      <c r="AN70" s="84"/>
      <c r="AO70" s="78"/>
      <c r="AP70" s="77"/>
      <c r="AQ70" s="83"/>
      <c r="AR70" s="77"/>
      <c r="AS70" s="78"/>
      <c r="AT70" s="78"/>
      <c r="AU70" s="78"/>
      <c r="AV70" s="78"/>
      <c r="AW70" s="78"/>
      <c r="AX70" s="78"/>
      <c r="AY70" s="78"/>
      <c r="AZ70" s="78"/>
      <c r="BA70" s="78"/>
      <c r="BB70" s="77"/>
      <c r="BC70" s="85"/>
      <c r="BD70" s="78"/>
      <c r="BE70" s="78"/>
      <c r="BF70" s="77"/>
      <c r="BG70" s="83"/>
      <c r="BH70" s="77"/>
      <c r="BI70" s="80"/>
      <c r="BJ70" s="77"/>
      <c r="BK70" s="85"/>
      <c r="BL70" s="84"/>
      <c r="BM70" s="78"/>
      <c r="BN70" s="77"/>
      <c r="BO70" s="83"/>
      <c r="BP70" s="77"/>
      <c r="BQ70" s="78"/>
      <c r="BR70" s="86"/>
      <c r="BS70" s="86"/>
      <c r="BT70" s="73"/>
      <c r="BU70" s="187"/>
      <c r="BV70" s="196"/>
      <c r="BW70" s="197"/>
      <c r="BX70" s="75"/>
      <c r="BY70" s="187"/>
      <c r="BZ70" s="188"/>
      <c r="CA70" s="77"/>
      <c r="CB70" s="75"/>
      <c r="CC70" s="187"/>
      <c r="CD70" s="79"/>
      <c r="CE70" s="79"/>
      <c r="CF70" s="75"/>
      <c r="CG70" s="187"/>
      <c r="CH70" s="188"/>
      <c r="CI70" s="77"/>
      <c r="CJ70" s="80"/>
      <c r="CK70" s="187"/>
      <c r="CL70" s="79"/>
      <c r="CM70" s="79"/>
      <c r="CN70" s="75"/>
      <c r="CO70" s="187"/>
      <c r="CP70" s="188"/>
      <c r="CQ70" s="77"/>
      <c r="CR70" s="189"/>
      <c r="CS70" s="187"/>
      <c r="CT70" s="79"/>
      <c r="CU70" s="79"/>
      <c r="CV70" s="75"/>
      <c r="CW70" s="187"/>
      <c r="CX70" s="188"/>
      <c r="CY70" s="77"/>
      <c r="CZ70" s="189"/>
      <c r="DA70" s="187"/>
      <c r="DB70" s="79"/>
      <c r="DC70" s="79"/>
      <c r="DD70" s="75"/>
      <c r="DE70" s="187"/>
      <c r="DF70" s="188"/>
      <c r="DG70" s="77"/>
      <c r="DH70" s="189"/>
      <c r="DI70" s="187"/>
      <c r="DJ70" s="79"/>
      <c r="DK70" s="81"/>
      <c r="DL70" s="75"/>
      <c r="DM70" s="187"/>
      <c r="DN70" s="188"/>
      <c r="DO70" s="77"/>
      <c r="DP70" s="189"/>
      <c r="DQ70" s="187"/>
      <c r="DR70" s="79"/>
      <c r="DS70" s="79"/>
      <c r="DT70" s="75"/>
      <c r="DU70" s="187"/>
      <c r="DV70" s="188"/>
      <c r="DW70" s="77"/>
      <c r="DX70" s="189"/>
      <c r="DY70" s="187"/>
      <c r="DZ70" s="79"/>
      <c r="EA70" s="79"/>
      <c r="EB70" s="75"/>
      <c r="EC70" s="187"/>
      <c r="ED70" s="188"/>
      <c r="EE70" s="77"/>
      <c r="EF70" s="82"/>
      <c r="EG70" s="190"/>
      <c r="EH70" s="190"/>
      <c r="EI70" s="73"/>
      <c r="EJ70" s="191"/>
      <c r="EK70" s="73"/>
      <c r="EL70" s="215"/>
      <c r="EM70" s="215"/>
      <c r="EN70" s="215"/>
      <c r="EO70" s="215"/>
      <c r="EP70" s="215"/>
      <c r="EQ70" s="215"/>
      <c r="ER70" s="215"/>
      <c r="ES70" s="215"/>
      <c r="ET70" s="215"/>
      <c r="EU70" s="215"/>
      <c r="EV70" s="215"/>
      <c r="EW70" s="215"/>
      <c r="EX70" s="215"/>
      <c r="EY70" s="215"/>
      <c r="EZ70" s="215"/>
      <c r="FA70" s="215"/>
      <c r="FB70" s="215"/>
      <c r="FC70" s="215"/>
      <c r="FD70" s="215"/>
      <c r="FE70" s="215"/>
      <c r="FF70" s="215"/>
      <c r="FG70" s="215"/>
      <c r="FH70" s="215"/>
      <c r="FI70" s="215"/>
      <c r="FN70" s="215"/>
      <c r="FO70" s="215"/>
      <c r="FP70" s="215"/>
      <c r="FQ70" s="215"/>
      <c r="FR70" s="215"/>
      <c r="FS70" s="215"/>
      <c r="FT70" s="215"/>
      <c r="FU70" s="215"/>
      <c r="FZ70" s="215"/>
      <c r="GA70" s="215"/>
      <c r="GB70" s="215"/>
      <c r="GC70" s="215"/>
      <c r="GD70" s="215"/>
      <c r="GE70" s="215"/>
      <c r="GF70" s="215"/>
      <c r="GG70" s="215"/>
      <c r="GH70" s="17"/>
      <c r="GI70" s="17"/>
      <c r="GJ70" s="17"/>
      <c r="GK70" s="215"/>
      <c r="GL70" s="215"/>
      <c r="GM70" s="215"/>
      <c r="GN70" s="215"/>
      <c r="GO70" s="215"/>
      <c r="GP70" s="215"/>
      <c r="GQ70" s="215"/>
      <c r="GR70" s="215"/>
      <c r="GS70" s="215"/>
      <c r="GT70" s="215"/>
      <c r="GU70" s="215"/>
      <c r="GV70" s="215"/>
      <c r="GW70" s="215"/>
      <c r="GX70" s="215"/>
      <c r="GY70" s="215"/>
      <c r="GZ70" s="215"/>
      <c r="HA70" s="215"/>
      <c r="HB70" s="215"/>
      <c r="HC70" s="215"/>
      <c r="HD70" s="215"/>
      <c r="HE70" s="215"/>
      <c r="HF70" s="215"/>
      <c r="HG70" s="215"/>
      <c r="HH70" s="215"/>
      <c r="HQ70" s="291"/>
      <c r="HR70" s="291"/>
      <c r="HS70" s="73"/>
      <c r="HT70" s="292"/>
      <c r="HU70" s="293"/>
      <c r="HV70" s="294"/>
      <c r="HW70" s="293"/>
      <c r="HX70" s="635"/>
      <c r="HY70" s="635"/>
      <c r="HZ70" s="635"/>
      <c r="IA70" s="636"/>
      <c r="IB70" s="637"/>
      <c r="IC70" s="638"/>
    </row>
    <row r="71" spans="1:231" ht="15.75">
      <c r="A71" s="564">
        <v>22</v>
      </c>
      <c r="B71" s="78"/>
      <c r="C71" s="84"/>
      <c r="D71" s="84"/>
      <c r="E71" s="84"/>
      <c r="F71" s="78"/>
      <c r="G71" s="84"/>
      <c r="H71" s="84"/>
      <c r="I71" s="77"/>
      <c r="J71" s="77"/>
      <c r="K71" s="77"/>
      <c r="L71" s="85"/>
      <c r="M71" s="85"/>
      <c r="N71" s="85"/>
      <c r="O71" s="84"/>
      <c r="P71" s="84"/>
      <c r="Q71" s="84"/>
      <c r="R71" s="77"/>
      <c r="S71" s="83"/>
      <c r="T71" s="77"/>
      <c r="U71" s="78"/>
      <c r="V71" s="78"/>
      <c r="W71" s="78"/>
      <c r="X71" s="78"/>
      <c r="Y71" s="78"/>
      <c r="Z71" s="78"/>
      <c r="AA71" s="78"/>
      <c r="AB71" s="78"/>
      <c r="AC71" s="78"/>
      <c r="AD71" s="77"/>
      <c r="AE71" s="85"/>
      <c r="AF71" s="84"/>
      <c r="AG71" s="78"/>
      <c r="AH71" s="77"/>
      <c r="AI71" s="83"/>
      <c r="AJ71" s="77"/>
      <c r="AK71" s="78"/>
      <c r="AL71" s="77"/>
      <c r="AM71" s="85"/>
      <c r="AN71" s="84"/>
      <c r="AO71" s="78"/>
      <c r="AP71" s="77"/>
      <c r="AQ71" s="83"/>
      <c r="AR71" s="77"/>
      <c r="AS71" s="78"/>
      <c r="AT71" s="78"/>
      <c r="AU71" s="78"/>
      <c r="AV71" s="78"/>
      <c r="AW71" s="78"/>
      <c r="AX71" s="78"/>
      <c r="AY71" s="78"/>
      <c r="AZ71" s="78"/>
      <c r="BA71" s="78"/>
      <c r="BB71" s="77"/>
      <c r="BC71" s="85"/>
      <c r="BD71" s="78"/>
      <c r="BE71" s="78"/>
      <c r="BF71" s="77"/>
      <c r="BG71" s="83"/>
      <c r="BH71" s="77"/>
      <c r="BI71" s="80"/>
      <c r="BJ71" s="77"/>
      <c r="BK71" s="85"/>
      <c r="BL71" s="84"/>
      <c r="BM71" s="78"/>
      <c r="BN71" s="77"/>
      <c r="BO71" s="83"/>
      <c r="BP71" s="77"/>
      <c r="BQ71" s="78"/>
      <c r="BR71" s="86"/>
      <c r="BS71" s="86"/>
      <c r="BT71" s="73"/>
      <c r="BU71" s="187"/>
      <c r="BV71" s="196"/>
      <c r="BW71" s="197"/>
      <c r="BX71" s="75"/>
      <c r="BY71" s="187"/>
      <c r="BZ71" s="188"/>
      <c r="CA71" s="77"/>
      <c r="CB71" s="75"/>
      <c r="CC71" s="187"/>
      <c r="CD71" s="79"/>
      <c r="CE71" s="79"/>
      <c r="CF71" s="75"/>
      <c r="CG71" s="187"/>
      <c r="CH71" s="188"/>
      <c r="CI71" s="77"/>
      <c r="CJ71" s="80"/>
      <c r="CK71" s="187"/>
      <c r="CL71" s="79"/>
      <c r="CM71" s="79"/>
      <c r="CN71" s="75"/>
      <c r="CO71" s="187"/>
      <c r="CP71" s="188"/>
      <c r="CQ71" s="77"/>
      <c r="CR71" s="189"/>
      <c r="CS71" s="187"/>
      <c r="CT71" s="79"/>
      <c r="CU71" s="79"/>
      <c r="CV71" s="75"/>
      <c r="CW71" s="187"/>
      <c r="CX71" s="188"/>
      <c r="CY71" s="77"/>
      <c r="CZ71" s="189"/>
      <c r="DA71" s="187"/>
      <c r="DB71" s="79"/>
      <c r="DC71" s="79"/>
      <c r="DD71" s="75"/>
      <c r="DE71" s="187"/>
      <c r="DF71" s="188"/>
      <c r="DG71" s="77"/>
      <c r="DH71" s="189"/>
      <c r="DI71" s="187"/>
      <c r="DJ71" s="79"/>
      <c r="DK71" s="81"/>
      <c r="DL71" s="75"/>
      <c r="DM71" s="187"/>
      <c r="DN71" s="188"/>
      <c r="DO71" s="77"/>
      <c r="DP71" s="189"/>
      <c r="DQ71" s="187"/>
      <c r="DR71" s="79"/>
      <c r="DS71" s="79"/>
      <c r="DT71" s="75"/>
      <c r="DU71" s="187"/>
      <c r="DV71" s="188"/>
      <c r="DW71" s="77"/>
      <c r="DX71" s="189"/>
      <c r="DY71" s="187"/>
      <c r="DZ71" s="79"/>
      <c r="EA71" s="79"/>
      <c r="EB71" s="75"/>
      <c r="EC71" s="187"/>
      <c r="ED71" s="188"/>
      <c r="EE71" s="77"/>
      <c r="EF71" s="82"/>
      <c r="EG71" s="190"/>
      <c r="EH71" s="190"/>
      <c r="EI71" s="73"/>
      <c r="EJ71" s="191"/>
      <c r="EK71" s="73"/>
      <c r="EL71" s="215"/>
      <c r="EM71" s="215"/>
      <c r="EN71" s="215"/>
      <c r="EO71" s="215"/>
      <c r="EP71" s="215"/>
      <c r="EQ71" s="215"/>
      <c r="ER71" s="215"/>
      <c r="ES71" s="215"/>
      <c r="ET71" s="215"/>
      <c r="EU71" s="215"/>
      <c r="EV71" s="215"/>
      <c r="EW71" s="215"/>
      <c r="EX71" s="215"/>
      <c r="EY71" s="215"/>
      <c r="EZ71" s="215"/>
      <c r="FA71" s="215"/>
      <c r="FB71" s="215"/>
      <c r="FC71" s="215"/>
      <c r="FD71" s="215"/>
      <c r="FE71" s="215"/>
      <c r="FF71" s="215"/>
      <c r="FG71" s="215"/>
      <c r="FH71" s="215"/>
      <c r="FI71" s="215"/>
      <c r="FN71" s="215"/>
      <c r="FO71" s="215"/>
      <c r="FP71" s="215"/>
      <c r="FQ71" s="215"/>
      <c r="FR71" s="215"/>
      <c r="FS71" s="215"/>
      <c r="FT71" s="215"/>
      <c r="FU71" s="215"/>
      <c r="FZ71" s="215"/>
      <c r="GA71" s="215"/>
      <c r="GB71" s="215"/>
      <c r="GC71" s="215"/>
      <c r="GD71" s="215"/>
      <c r="GE71" s="215"/>
      <c r="GF71" s="215"/>
      <c r="GG71" s="215"/>
      <c r="GH71" s="17"/>
      <c r="GI71" s="17"/>
      <c r="GJ71" s="17"/>
      <c r="GK71" s="215"/>
      <c r="GL71" s="215"/>
      <c r="GM71" s="215"/>
      <c r="GN71" s="215"/>
      <c r="GO71" s="215"/>
      <c r="GP71" s="215"/>
      <c r="GQ71" s="215"/>
      <c r="GR71" s="215"/>
      <c r="GS71" s="215"/>
      <c r="GT71" s="215"/>
      <c r="GU71" s="215"/>
      <c r="GV71" s="215"/>
      <c r="GW71" s="215"/>
      <c r="GX71" s="215"/>
      <c r="GY71" s="215"/>
      <c r="GZ71" s="215"/>
      <c r="HA71" s="215"/>
      <c r="HB71" s="215"/>
      <c r="HC71" s="215"/>
      <c r="HD71" s="215"/>
      <c r="HE71" s="215"/>
      <c r="HF71" s="215"/>
      <c r="HG71" s="215"/>
      <c r="HH71" s="215"/>
      <c r="HQ71" s="291"/>
      <c r="HR71" s="291"/>
      <c r="HS71" s="73"/>
      <c r="HT71" s="292"/>
      <c r="HU71" s="293"/>
      <c r="HV71" s="294"/>
      <c r="HW71" s="293"/>
    </row>
    <row r="72" spans="1:231" ht="15.75">
      <c r="A72" s="564">
        <v>23</v>
      </c>
      <c r="B72" s="78"/>
      <c r="C72" s="84"/>
      <c r="D72" s="84" t="s">
        <v>333</v>
      </c>
      <c r="E72" s="84"/>
      <c r="F72" s="78"/>
      <c r="G72" s="84"/>
      <c r="H72" s="84"/>
      <c r="I72" s="77"/>
      <c r="J72" s="77"/>
      <c r="K72" s="77"/>
      <c r="L72" s="85"/>
      <c r="M72" s="85"/>
      <c r="N72" s="85"/>
      <c r="O72" s="84"/>
      <c r="P72" s="84"/>
      <c r="Q72" s="84"/>
      <c r="R72" s="77"/>
      <c r="S72" s="83"/>
      <c r="T72" s="77"/>
      <c r="U72" s="78"/>
      <c r="V72" s="78"/>
      <c r="W72" s="78"/>
      <c r="X72" s="78"/>
      <c r="Y72" s="78"/>
      <c r="Z72" s="78"/>
      <c r="AA72" s="78"/>
      <c r="AB72" s="78"/>
      <c r="AC72" s="78"/>
      <c r="AD72" s="77"/>
      <c r="AE72" s="85"/>
      <c r="AF72" s="84"/>
      <c r="AG72" s="78"/>
      <c r="AH72" s="77"/>
      <c r="AI72" s="83"/>
      <c r="AJ72" s="77"/>
      <c r="AK72" s="78"/>
      <c r="AL72" s="77"/>
      <c r="AM72" s="85"/>
      <c r="AN72" s="84"/>
      <c r="AO72" s="78"/>
      <c r="AP72" s="77"/>
      <c r="AQ72" s="83"/>
      <c r="AR72" s="77"/>
      <c r="AS72" s="78"/>
      <c r="AT72" s="78"/>
      <c r="AU72" s="78"/>
      <c r="AV72" s="78"/>
      <c r="AW72" s="78"/>
      <c r="AX72" s="78"/>
      <c r="AY72" s="78"/>
      <c r="AZ72" s="78"/>
      <c r="BA72" s="78"/>
      <c r="BB72" s="77"/>
      <c r="BC72" s="85"/>
      <c r="BD72" s="78"/>
      <c r="BE72" s="78"/>
      <c r="BF72" s="77"/>
      <c r="BG72" s="83"/>
      <c r="BH72" s="77"/>
      <c r="BI72" s="80"/>
      <c r="BJ72" s="77"/>
      <c r="BK72" s="85"/>
      <c r="BL72" s="84"/>
      <c r="BM72" s="78"/>
      <c r="BN72" s="77"/>
      <c r="BO72" s="83"/>
      <c r="BP72" s="77"/>
      <c r="BQ72" s="78"/>
      <c r="BR72" s="86"/>
      <c r="BS72" s="86"/>
      <c r="BT72" s="73"/>
      <c r="BU72" s="187"/>
      <c r="BV72" s="196"/>
      <c r="BW72" s="197"/>
      <c r="BX72" s="75"/>
      <c r="BY72" s="187"/>
      <c r="BZ72" s="188"/>
      <c r="CA72" s="77"/>
      <c r="CB72" s="75"/>
      <c r="CC72" s="187"/>
      <c r="CD72" s="79"/>
      <c r="CE72" s="79"/>
      <c r="CF72" s="75"/>
      <c r="CG72" s="187"/>
      <c r="CH72" s="188"/>
      <c r="CI72" s="77"/>
      <c r="CJ72" s="80"/>
      <c r="CK72" s="187"/>
      <c r="CL72" s="79"/>
      <c r="CM72" s="79"/>
      <c r="CN72" s="75"/>
      <c r="CO72" s="187"/>
      <c r="CP72" s="188"/>
      <c r="CQ72" s="77"/>
      <c r="CR72" s="189"/>
      <c r="CS72" s="187"/>
      <c r="CT72" s="79"/>
      <c r="CU72" s="79"/>
      <c r="CV72" s="75"/>
      <c r="CW72" s="187"/>
      <c r="CX72" s="188"/>
      <c r="CY72" s="77"/>
      <c r="CZ72" s="189"/>
      <c r="DA72" s="187"/>
      <c r="DB72" s="79"/>
      <c r="DC72" s="79"/>
      <c r="DD72" s="75"/>
      <c r="DE72" s="187"/>
      <c r="DF72" s="188"/>
      <c r="DG72" s="77"/>
      <c r="DH72" s="189"/>
      <c r="DI72" s="187"/>
      <c r="DJ72" s="79"/>
      <c r="DK72" s="81"/>
      <c r="DL72" s="75"/>
      <c r="DM72" s="187"/>
      <c r="DN72" s="188"/>
      <c r="DO72" s="77"/>
      <c r="DP72" s="189"/>
      <c r="DQ72" s="187"/>
      <c r="DR72" s="79"/>
      <c r="DS72" s="79"/>
      <c r="DT72" s="75"/>
      <c r="DU72" s="187"/>
      <c r="DV72" s="188"/>
      <c r="DW72" s="77"/>
      <c r="DX72" s="189"/>
      <c r="DY72" s="187"/>
      <c r="DZ72" s="79"/>
      <c r="EA72" s="79"/>
      <c r="EB72" s="75"/>
      <c r="EC72" s="187"/>
      <c r="ED72" s="188"/>
      <c r="EE72" s="77"/>
      <c r="EF72" s="82"/>
      <c r="EG72" s="190"/>
      <c r="EH72" s="190"/>
      <c r="EI72" s="73"/>
      <c r="EJ72" s="191"/>
      <c r="EK72" s="73"/>
      <c r="EL72" s="215"/>
      <c r="EM72" s="215"/>
      <c r="EN72" s="215"/>
      <c r="EO72" s="215"/>
      <c r="EP72" s="215"/>
      <c r="EQ72" s="215"/>
      <c r="ER72" s="215"/>
      <c r="ES72" s="215"/>
      <c r="ET72" s="215"/>
      <c r="EU72" s="215"/>
      <c r="EV72" s="215"/>
      <c r="EW72" s="215"/>
      <c r="EX72" s="215"/>
      <c r="EY72" s="215"/>
      <c r="EZ72" s="215"/>
      <c r="FA72" s="215"/>
      <c r="FB72" s="215"/>
      <c r="FC72" s="215"/>
      <c r="FD72" s="215"/>
      <c r="FE72" s="215"/>
      <c r="FF72" s="215"/>
      <c r="FG72" s="215"/>
      <c r="FH72" s="215"/>
      <c r="FI72" s="215"/>
      <c r="FN72" s="215"/>
      <c r="FO72" s="215"/>
      <c r="FP72" s="215"/>
      <c r="FQ72" s="215"/>
      <c r="FR72" s="215"/>
      <c r="FS72" s="215"/>
      <c r="FT72" s="215"/>
      <c r="FU72" s="215"/>
      <c r="FZ72" s="215"/>
      <c r="GA72" s="215"/>
      <c r="GB72" s="215"/>
      <c r="GC72" s="215"/>
      <c r="GD72" s="215"/>
      <c r="GE72" s="215"/>
      <c r="GF72" s="215"/>
      <c r="GG72" s="215"/>
      <c r="GH72" s="17"/>
      <c r="GI72" s="17"/>
      <c r="GJ72" s="17"/>
      <c r="GK72" s="215"/>
      <c r="GL72" s="215"/>
      <c r="GM72" s="215"/>
      <c r="GN72" s="215"/>
      <c r="GO72" s="215"/>
      <c r="GP72" s="215"/>
      <c r="GQ72" s="215"/>
      <c r="GR72" s="215"/>
      <c r="GS72" s="215"/>
      <c r="GT72" s="215"/>
      <c r="GU72" s="215"/>
      <c r="GV72" s="215"/>
      <c r="GW72" s="215"/>
      <c r="GX72" s="215"/>
      <c r="GY72" s="215"/>
      <c r="GZ72" s="215"/>
      <c r="HA72" s="215"/>
      <c r="HB72" s="215"/>
      <c r="HC72" s="215"/>
      <c r="HD72" s="215"/>
      <c r="HE72" s="215"/>
      <c r="HF72" s="215"/>
      <c r="HG72" s="215"/>
      <c r="HH72" s="215"/>
      <c r="HQ72" s="291"/>
      <c r="HR72" s="291"/>
      <c r="HS72" s="73"/>
      <c r="HT72" s="292"/>
      <c r="HU72" s="293"/>
      <c r="HV72" s="294"/>
      <c r="HW72" s="293"/>
    </row>
    <row r="73" spans="1:237" s="17" customFormat="1" ht="15.75" customHeight="1">
      <c r="A73" s="564">
        <v>24</v>
      </c>
      <c r="B73" s="22">
        <v>44</v>
      </c>
      <c r="C73" s="240" t="s">
        <v>76</v>
      </c>
      <c r="D73" s="218" t="s">
        <v>93</v>
      </c>
      <c r="E73" s="219" t="s">
        <v>94</v>
      </c>
      <c r="F73" s="220" t="s">
        <v>66</v>
      </c>
      <c r="G73" s="221" t="s">
        <v>109</v>
      </c>
      <c r="H73" s="221" t="s">
        <v>127</v>
      </c>
      <c r="I73" s="158">
        <v>5</v>
      </c>
      <c r="J73" s="158"/>
      <c r="K73" s="158">
        <f>I73</f>
        <v>5</v>
      </c>
      <c r="L73" s="158">
        <v>5</v>
      </c>
      <c r="M73" s="158"/>
      <c r="N73" s="158">
        <f>L73</f>
        <v>5</v>
      </c>
      <c r="O73" s="164">
        <v>7</v>
      </c>
      <c r="P73" s="164"/>
      <c r="Q73" s="164">
        <f>O73</f>
        <v>7</v>
      </c>
      <c r="R73" s="167">
        <f>ROUND((I73+L73+O73)/3,1)</f>
        <v>5.7</v>
      </c>
      <c r="S73" s="160" t="str">
        <f>IF(ISNUMBER(#REF!),#REF!,"-")</f>
        <v>-</v>
      </c>
      <c r="T73" s="161">
        <f>MAX(R73:S73)</f>
        <v>5.7</v>
      </c>
      <c r="U73" s="170">
        <f>IF(R73&gt;=5,R73,IF(S73&gt;=5,R73&amp;"/"&amp;S73,R73&amp;"/"&amp;S73))</f>
        <v>5.7</v>
      </c>
      <c r="V73" s="162">
        <v>5.2</v>
      </c>
      <c r="W73" s="163">
        <v>2</v>
      </c>
      <c r="X73" s="163">
        <v>6</v>
      </c>
      <c r="Y73" s="164" t="str">
        <f>IF(Z73&gt;=5,W73,IF(AA73&gt;=5,W73&amp;"/"&amp;X73,W73&amp;"/"&amp;X73))</f>
        <v>2/6</v>
      </c>
      <c r="Z73" s="167">
        <f>ROUND((V73+W73)/2,1)</f>
        <v>3.6</v>
      </c>
      <c r="AA73" s="171">
        <f>IF(ISNUMBER(X73),ROUND((V73+X73)/2,1),"-")</f>
        <v>5.6</v>
      </c>
      <c r="AB73" s="172">
        <f>MAX(Z73:AA73)</f>
        <v>5.6</v>
      </c>
      <c r="AC73" s="229" t="str">
        <f>IF(Z73&gt;=5,Z73,IF(AA73&gt;=5,Z73&amp;"/"&amp;AA73,Z73&amp;"/"&amp;AA73))</f>
        <v>3.6/5.6</v>
      </c>
      <c r="AD73" s="174"/>
      <c r="AE73" s="175"/>
      <c r="AF73" s="241"/>
      <c r="AG73" s="175"/>
      <c r="AH73" s="174"/>
      <c r="AI73" s="166"/>
      <c r="AJ73" s="175"/>
      <c r="AK73" s="303" t="s">
        <v>277</v>
      </c>
      <c r="AL73" s="227">
        <v>6</v>
      </c>
      <c r="AM73" s="158">
        <v>4</v>
      </c>
      <c r="AN73" s="164"/>
      <c r="AO73" s="164">
        <f>IF(AP73&gt;=5,AM73,IF(AQ73&gt;=5,AM73&amp;"/"&amp;AN73,AM73&amp;"/"&amp;AN73))</f>
        <v>4</v>
      </c>
      <c r="AP73" s="167">
        <f>ROUND((AL73+AM73)/2,1)</f>
        <v>5</v>
      </c>
      <c r="AQ73" s="171" t="str">
        <f>IF(ISNUMBER(AN73),ROUND((AL73+AN73)/2,1),"-")</f>
        <v>-</v>
      </c>
      <c r="AR73" s="172">
        <f>MAX(AP73:AQ73)</f>
        <v>5</v>
      </c>
      <c r="AS73" s="173">
        <f>IF(AP73&gt;=5,AP73,IF(AQ73&gt;=5,AP73&amp;"/"&amp;AQ73,AP73&amp;"/"&amp;AQ73))</f>
        <v>5</v>
      </c>
      <c r="AT73" s="163">
        <v>6.5</v>
      </c>
      <c r="AU73" s="163">
        <v>3</v>
      </c>
      <c r="AV73" s="163">
        <v>6</v>
      </c>
      <c r="AW73" s="164" t="str">
        <f>IF(AX73&gt;=5,AU73,IF(AY73&gt;=5,AU73&amp;"/"&amp;AV73,AU73&amp;"/"&amp;AV73))</f>
        <v>3/6</v>
      </c>
      <c r="AX73" s="167">
        <f>ROUND((AT73+AU73)/2,1)</f>
        <v>4.8</v>
      </c>
      <c r="AY73" s="171">
        <f>IF(ISNUMBER(AV73),ROUND((AT73+AV73)/2,1),"-")</f>
        <v>6.3</v>
      </c>
      <c r="AZ73" s="172">
        <f>MAX(AX73:AY73)</f>
        <v>6.3</v>
      </c>
      <c r="BA73" s="229" t="str">
        <f>IF(AX73&gt;=5,AX73,IF(AY73&gt;=5,AX73&amp;"/"&amp;AY73,AX73&amp;"/"&amp;AY73))</f>
        <v>4.8/6.3</v>
      </c>
      <c r="BB73" s="167">
        <v>5.5</v>
      </c>
      <c r="BC73" s="158">
        <v>4</v>
      </c>
      <c r="BD73" s="164">
        <v>5</v>
      </c>
      <c r="BE73" s="164" t="str">
        <f>IF(BF73&gt;=5,BC73,IF(BG73&gt;=5,BC73&amp;"/"&amp;BD73,BC73&amp;"/"&amp;BD73))</f>
        <v>4/5</v>
      </c>
      <c r="BF73" s="167">
        <f>ROUND((BB73+BC73)/2,1)</f>
        <v>4.8</v>
      </c>
      <c r="BG73" s="171">
        <f>IF(ISNUMBER(BD73),ROUND((BB73+BD73)/2,1),"-")</f>
        <v>5.3</v>
      </c>
      <c r="BH73" s="172">
        <f>MAX(BF73:BG73)</f>
        <v>5.3</v>
      </c>
      <c r="BI73" s="275" t="str">
        <f>IF(BF73&gt;=5,BF73,IF(BG73&gt;=5,BF73&amp;"/"&amp;BG73,BF73&amp;"/"&amp;BG73))</f>
        <v>4.8/5.3</v>
      </c>
      <c r="BJ73" s="167">
        <v>5</v>
      </c>
      <c r="BK73" s="158">
        <v>3</v>
      </c>
      <c r="BL73" s="228">
        <v>4</v>
      </c>
      <c r="BM73" s="164" t="str">
        <f>IF(BN73&gt;=5,BK73,IF(BO73&gt;=5,BK73&amp;"/"&amp;BL73,BK73&amp;"/"&amp;BL73))</f>
        <v>3/4</v>
      </c>
      <c r="BN73" s="167">
        <f>ROUND((BJ73+BK73)/2,1)</f>
        <v>4</v>
      </c>
      <c r="BO73" s="171">
        <f>IF(ISNUMBER(BL73),ROUND((BJ73+BL73)/2,1),"-")</f>
        <v>4.5</v>
      </c>
      <c r="BP73" s="223">
        <f>MAX(BN73:BO73)</f>
        <v>4.5</v>
      </c>
      <c r="BQ73" s="224" t="str">
        <f>IF(BN73&gt;=5,BN73,IF(BO73&gt;=5,BN73&amp;"/"&amp;BO73,BN73&amp;"/"&amp;BO73))</f>
        <v>4/4.5</v>
      </c>
      <c r="BR73" s="230">
        <f>ROUND((R73*$T$4+Z73*$AB$4+AH73*$AJ$4+AP73*$AR$4+AX73*$AZ$4+BF73*$BH$4+BN73*$BP$4)/17,1)</f>
        <v>4.4</v>
      </c>
      <c r="BS73" s="231">
        <f>ROUND((T73*$T$4+AB73*$AB$4+AJ73*$AJ$4+AR73*$AR$4+AZ73*$AZ$4+BH73*$BH$4+BP73*$BP$4)/17,1)</f>
        <v>5.4</v>
      </c>
      <c r="BT73" s="194" t="str">
        <f>IF(BS73&lt;4,"Kém",IF(BS73&lt;5,"Yếu",IF(BS73&lt;6,"TB",IF(BS73&lt;7,"TBK",IF(BS73&lt;8,"Khá",IF(BS73&lt;9,"Giỏi","XS"))))))</f>
        <v>TB</v>
      </c>
      <c r="BU73" s="167">
        <v>6</v>
      </c>
      <c r="BV73" s="158">
        <v>8</v>
      </c>
      <c r="BW73" s="159"/>
      <c r="BX73" s="164">
        <f>IF(BY73&gt;=5,BV73,IF(BZ73&gt;=5,BV73&amp;"/"&amp;BW73,BV73&amp;"/"&amp;BW73))</f>
        <v>8</v>
      </c>
      <c r="BY73" s="167">
        <f>ROUND((BU73+BV73)/2,1)</f>
        <v>7</v>
      </c>
      <c r="BZ73" s="171" t="str">
        <f>IF(ISNUMBER(BW73),ROUND((BU73+BW73)/2,1),"-")</f>
        <v>-</v>
      </c>
      <c r="CA73" s="172">
        <f>MAX(BY73:BZ73)</f>
        <v>7</v>
      </c>
      <c r="CB73" s="170">
        <f>IF(BY73&gt;=5,BY73,IF(BZ73&gt;=5,BY73&amp;"/"&amp;BZ73,BY73&amp;"/"&amp;BZ73))</f>
        <v>7</v>
      </c>
      <c r="CC73" s="167">
        <v>7.5</v>
      </c>
      <c r="CD73" s="193">
        <v>1</v>
      </c>
      <c r="CE73" s="193">
        <v>0</v>
      </c>
      <c r="CF73" s="164" t="str">
        <f>IF(CG73&gt;=5,CD73,IF(CH73&gt;=5,CD73&amp;"/"&amp;CE73,CD73&amp;"/"&amp;CE73))</f>
        <v>1/0</v>
      </c>
      <c r="CG73" s="167">
        <f>ROUND((CC73+CD73)/2,1)</f>
        <v>4.3</v>
      </c>
      <c r="CH73" s="171">
        <f>IF(ISNUMBER(CE73),ROUND((CC73+CE73)/2,1),"-")</f>
        <v>3.8</v>
      </c>
      <c r="CI73" s="223">
        <f>MAX(CG73:CH73)</f>
        <v>4.3</v>
      </c>
      <c r="CJ73" s="242" t="str">
        <f>IF(CG73&gt;=5,CG73,IF(CH73&gt;=5,CG73&amp;"/"&amp;CH73,CG73&amp;"/"&amp;CH73))</f>
        <v>4.3/3.8</v>
      </c>
      <c r="CK73" s="167">
        <v>3.7</v>
      </c>
      <c r="CL73" s="193"/>
      <c r="CM73" s="193"/>
      <c r="CN73" s="243" t="s">
        <v>246</v>
      </c>
      <c r="CO73" s="225">
        <f>ROUND((CK73+CL73)/2,1)</f>
        <v>1.9</v>
      </c>
      <c r="CP73" s="244" t="str">
        <f>IF(ISNUMBER(CM73),ROUND((CK73+CM73)/2,1),"-")</f>
        <v>-</v>
      </c>
      <c r="CQ73" s="223">
        <f>MAX(CO73:CP73)</f>
        <v>1.9</v>
      </c>
      <c r="CR73" s="245" t="str">
        <f>IF(CO73&gt;=5,CO73,IF(CP73&gt;=5,CO73&amp;"/"&amp;CP73,CO73&amp;"/"&amp;CP73))</f>
        <v>1.9/-</v>
      </c>
      <c r="CS73" s="167">
        <v>5.8</v>
      </c>
      <c r="CT73" s="246"/>
      <c r="CU73" s="246"/>
      <c r="CV73" s="247" t="s">
        <v>252</v>
      </c>
      <c r="CW73" s="248">
        <f>ROUND((CS73+CT73)/2,1)</f>
        <v>2.9</v>
      </c>
      <c r="CX73" s="249" t="str">
        <f>IF(ISNUMBER(CU73),ROUND((CS73+CU73)/2,1),"-")</f>
        <v>-</v>
      </c>
      <c r="CY73" s="250">
        <f>MAX(CW73:CX73)</f>
        <v>2.9</v>
      </c>
      <c r="CZ73" s="210" t="str">
        <f>IF(CW73&gt;=5,CW73,IF(CX73&gt;=5,CW73&amp;"/"&amp;CX73,CW73&amp;"/"&amp;CX73))</f>
        <v>2.9/-</v>
      </c>
      <c r="DA73" s="167">
        <v>4.3</v>
      </c>
      <c r="DB73" s="193">
        <v>5</v>
      </c>
      <c r="DC73" s="193">
        <v>5</v>
      </c>
      <c r="DD73" s="164" t="str">
        <f>IF(DE73&gt;=5,DB73,IF(DF73&gt;=5,DB73&amp;"/"&amp;DC73,DB73&amp;"/"&amp;DC73))</f>
        <v>5/5</v>
      </c>
      <c r="DE73" s="167">
        <f>ROUND((DA73+DB73)/2,1)</f>
        <v>4.7</v>
      </c>
      <c r="DF73" s="171">
        <f>IF(ISNUMBER(DC73),ROUND((DA73+DC73)/2,1),"-")</f>
        <v>4.7</v>
      </c>
      <c r="DG73" s="172">
        <f>MAX(DE73:DF73)</f>
        <v>4.7</v>
      </c>
      <c r="DH73" s="245" t="str">
        <f>IF(DE73&gt;=5,DE73,IF(DF73&gt;=5,DE73&amp;"/"&amp;DF73,DE73&amp;"/"&amp;DF73))</f>
        <v>4.7/4.7</v>
      </c>
      <c r="DI73" s="167">
        <v>2.5</v>
      </c>
      <c r="DJ73" s="193">
        <v>8</v>
      </c>
      <c r="DK73" s="209"/>
      <c r="DL73" s="164">
        <f>IF(DM73&gt;=5,DJ73,IF(DN73&gt;=5,DJ73&amp;"/"&amp;DK73,DJ73&amp;"/"&amp;DK73))</f>
        <v>8</v>
      </c>
      <c r="DM73" s="167">
        <f>ROUND((DI73+DJ73)/2,1)</f>
        <v>5.3</v>
      </c>
      <c r="DN73" s="171" t="str">
        <f>IF(ISNUMBER(DK73),ROUND((DI73+DK73)/2,1),"-")</f>
        <v>-</v>
      </c>
      <c r="DO73" s="172">
        <f>MAX(DM73:DN73)</f>
        <v>5.3</v>
      </c>
      <c r="DP73" s="183">
        <f>IF(DM73&gt;=5,DM73,IF(DN73&gt;=5,DM73&amp;"/"&amp;DN73,DM73&amp;"/"&amp;DN73))</f>
        <v>5.3</v>
      </c>
      <c r="DQ73" s="167">
        <v>6</v>
      </c>
      <c r="DR73" s="193">
        <v>3</v>
      </c>
      <c r="DS73" s="193">
        <v>5</v>
      </c>
      <c r="DT73" s="164" t="str">
        <f>IF(DU73&gt;=5,DR73,IF(DV73&gt;=5,DR73&amp;"/"&amp;DS73,DR73&amp;"/"&amp;DS73))</f>
        <v>3/5</v>
      </c>
      <c r="DU73" s="167">
        <f>ROUND((DQ73+DR73)/2,1)</f>
        <v>4.5</v>
      </c>
      <c r="DV73" s="171">
        <f>IF(ISNUMBER(DS73),ROUND((DQ73+DS73)/2,1),"-")</f>
        <v>5.5</v>
      </c>
      <c r="DW73" s="172">
        <f>MAX(DU73:DV73)</f>
        <v>5.5</v>
      </c>
      <c r="DX73" s="183" t="str">
        <f>IF(DU73&gt;=5,DU73,IF(DV73&gt;=5,DU73&amp;"/"&amp;DV73,DU73&amp;"/"&amp;DV73))</f>
        <v>4.5/5.5</v>
      </c>
      <c r="DY73" s="248">
        <v>0</v>
      </c>
      <c r="DZ73" s="246">
        <v>0</v>
      </c>
      <c r="EA73" s="246">
        <v>0</v>
      </c>
      <c r="EB73" s="247" t="str">
        <f>IF(EC73&gt;=5,DZ73,IF(ED73&gt;=5,DZ73&amp;"/"&amp;EA73,DZ73&amp;"/"&amp;EA73))</f>
        <v>0/0</v>
      </c>
      <c r="EC73" s="248">
        <f>ROUND((DY73+DZ73)/2,1)</f>
        <v>0</v>
      </c>
      <c r="ED73" s="249">
        <f>IF(ISNUMBER(EA73),ROUND((DY73+EA73)/2,1),"-")</f>
        <v>0</v>
      </c>
      <c r="EE73" s="250">
        <f>MAX(EC73:ED73)</f>
        <v>0</v>
      </c>
      <c r="EF73" s="210" t="str">
        <f>IF(EC73&gt;=5,EC73,IF(ED73&gt;=5,EC73&amp;"/"&amp;ED73,EC73&amp;"/"&amp;ED73))</f>
        <v>0/0</v>
      </c>
      <c r="EG73" s="216">
        <f>ROUND((BY73*$CA$4+CG73*$CI$4+CO73*$CQ$4+CW73*$CY$4+DE73*$DG$4+DM73*$DO$4+DU73*$DW$4+EC73*$EE$4)/$EH$4,1)</f>
        <v>3.3</v>
      </c>
      <c r="EH73" s="216">
        <f>ROUND((CA73*$CA$4+CI73*$CI$4+CQ73*$CQ$4+CY73*$CY$4+DG73*$DG$4+DO73*$DO$4+DW73*$DW$4+EE73*$EE$4)/$EH$4,1)</f>
        <v>3.4</v>
      </c>
      <c r="EI73" s="235" t="str">
        <f>IF(EH73&lt;4,"Kém",IF(EH73&lt;5,"Yếu",IF(EH73&lt;6,"TB",IF(EH73&lt;7,"TBK",IF(EH73&lt;8,"Khá",IF(EH73&lt;9,"Giỏi","XS"))))))</f>
        <v>Kém</v>
      </c>
      <c r="EJ73" s="195">
        <f>ROUND((BS73*$BS$4+EH73*$EH$4)/$EJ$4,1)</f>
        <v>4.3</v>
      </c>
      <c r="EK73" s="235" t="str">
        <f>IF(EJ73&lt;4,"Kém",IF(EJ73&lt;5,"Yếu",IF(EJ73&lt;6,"TB",IF(EJ73&lt;7,"TBK",IF(EJ73&lt;8,"Khá",IF(EJ73&lt;9,"Giỏi","XS"))))))</f>
        <v>Yếu</v>
      </c>
      <c r="EL73" s="156"/>
      <c r="EM73" s="260"/>
      <c r="EN73" s="260"/>
      <c r="EO73" s="200" t="str">
        <f>IF(EP73&gt;=5,EM73,IF(EQ73&gt;=5,EM73&amp;"/"&amp;EN73,EM73&amp;"/"&amp;EN73))</f>
        <v>/</v>
      </c>
      <c r="EP73" s="156">
        <f>ROUND((EL73+EM73)/2,1)</f>
        <v>0</v>
      </c>
      <c r="EQ73" s="201" t="str">
        <f>IF(ISNUMBER(EN73),ROUND((EL73+EN73)/2,1),"-")</f>
        <v>-</v>
      </c>
      <c r="ER73" s="130">
        <f>MAX(EP73:EQ73)</f>
        <v>0</v>
      </c>
      <c r="ES73" s="202" t="str">
        <f>IF(EP73&gt;=5,EP73,IF(EQ73&gt;=5,EP73&amp;"/"&amp;EQ73,EP73&amp;"/"&amp;EQ73))</f>
        <v>0/-</v>
      </c>
      <c r="ET73" s="144">
        <v>5.5</v>
      </c>
      <c r="EU73" s="51"/>
      <c r="EV73" s="51"/>
      <c r="EW73" s="146" t="str">
        <f>IF(EX73&gt;=5,EU73,IF(EY73&gt;=5,EU73&amp;"/"&amp;EV73,EU73&amp;"/"&amp;EV73))</f>
        <v>/</v>
      </c>
      <c r="EX73" s="144">
        <f>ROUND((ET73+EU73)/2,1)</f>
        <v>2.8</v>
      </c>
      <c r="EY73" s="147" t="str">
        <f>IF(ISNUMBER(EV73),ROUND((ET73+EV73)/2,1),"-")</f>
        <v>-</v>
      </c>
      <c r="EZ73" s="47">
        <f>MAX(EX73:EY73)</f>
        <v>2.8</v>
      </c>
      <c r="FA73" s="68" t="str">
        <f>IF(EX73&gt;=5,EX73,IF(EY73&gt;=5,EX73&amp;"/"&amp;EY73,EX73&amp;"/"&amp;EY73))</f>
        <v>2.8/-</v>
      </c>
      <c r="FB73" s="144"/>
      <c r="FC73" s="51"/>
      <c r="FD73" s="51"/>
      <c r="FE73" s="146" t="str">
        <f>IF(FF73&gt;=5,FC73,IF(FG73&gt;=5,FC73&amp;"/"&amp;FD73,FC73&amp;"/"&amp;FD73))</f>
        <v>/</v>
      </c>
      <c r="FF73" s="144">
        <f>ROUND((FB73+FC73)/2,1)</f>
        <v>0</v>
      </c>
      <c r="FG73" s="147" t="str">
        <f>IF(ISNUMBER(FD73),ROUND((FB73+FD73)/2,1),"-")</f>
        <v>-</v>
      </c>
      <c r="FH73" s="47">
        <f>MAX(FF73:FG73)</f>
        <v>0</v>
      </c>
      <c r="FI73" s="68" t="str">
        <f>IF(FF73&gt;=5,FF73,IF(FG73&gt;=5,FF73&amp;"/"&amp;FG73,FF73&amp;"/"&amp;FG73))</f>
        <v>0/-</v>
      </c>
      <c r="FJ73" s="256"/>
      <c r="FK73" s="256"/>
      <c r="FL73" s="256">
        <f>MAX(FJ73:FK73)</f>
        <v>0</v>
      </c>
      <c r="FM73" s="257" t="str">
        <f>IF(FJ73&gt;=5,FJ73,IF(FK73&gt;=5,FJ73&amp;"/"&amp;FK73,FJ73&amp;"/"&amp;FK73))</f>
        <v>/</v>
      </c>
      <c r="FN73" s="144"/>
      <c r="FO73" s="51"/>
      <c r="FP73" s="51"/>
      <c r="FQ73" s="146" t="str">
        <f>IF(FR73&gt;=5,FO73,IF(FS73&gt;=5,FO73&amp;"/"&amp;FP73,FO73&amp;"/"&amp;FP73))</f>
        <v>/</v>
      </c>
      <c r="FR73" s="144">
        <f>ROUND((FN73+FO73)/2,1)</f>
        <v>0</v>
      </c>
      <c r="FS73" s="147" t="str">
        <f>IF(ISNUMBER(FP73),ROUND((FN73+FP73)/2,1),"-")</f>
        <v>-</v>
      </c>
      <c r="FT73" s="47">
        <f>MAX(FR73:FS73)</f>
        <v>0</v>
      </c>
      <c r="FU73" s="68" t="str">
        <f>IF(FR73&gt;=5,FR73,IF(FS73&gt;=5,FR73&amp;"/"&amp;FS73,FR73&amp;"/"&amp;FS73))</f>
        <v>0/-</v>
      </c>
      <c r="FV73" s="256"/>
      <c r="FW73" s="256"/>
      <c r="FX73" s="256">
        <f>MAX(FV73:FW73)</f>
        <v>0</v>
      </c>
      <c r="FY73" s="257" t="str">
        <f>IF(FV73&gt;=5,FV73,IF(FW73&gt;=5,FV73&amp;"/"&amp;FW73,FV73&amp;"/"&amp;FW73))</f>
        <v>/</v>
      </c>
      <c r="FZ73" s="144"/>
      <c r="GA73" s="51"/>
      <c r="GB73" s="51"/>
      <c r="GC73" s="146" t="str">
        <f>IF(GD73&gt;=5,GA73,IF(GE73&gt;=5,GA73&amp;"/"&amp;GB73,GA73&amp;"/"&amp;GB73))</f>
        <v>/</v>
      </c>
      <c r="GD73" s="144">
        <f>ROUND((FZ73+GA73)/2,1)</f>
        <v>0</v>
      </c>
      <c r="GE73" s="147" t="str">
        <f>IF(ISNUMBER(GB73),ROUND((FZ73+GB73)/2,1),"-")</f>
        <v>-</v>
      </c>
      <c r="GF73" s="47">
        <f>MAX(GD73:GE73)</f>
        <v>0</v>
      </c>
      <c r="GG73" s="68" t="str">
        <f>IF(GD73&gt;=5,GD73,IF(GE73&gt;=5,GD73&amp;"/"&amp;GE73,GD73&amp;"/"&amp;GE73))</f>
        <v>0/-</v>
      </c>
      <c r="GH73" s="238">
        <f>ROUND((EP73*$ER$4+EX73*$EZ$4+FF73*$FH$4+FJ73*$FL$4+FR73*$FT$4+FV73*$FX$4+GD73*$GF$4)/$GI$4,1)</f>
        <v>0.3</v>
      </c>
      <c r="GI73" s="238">
        <f>ROUND((ER73*$ER$4+EZ73*$EZ$4+FH73*$FH$4+FL73*$FL$4+FT73*$FT$4+FX73*$FX$4+GF73*$GF$4)/$GI$4,1)</f>
        <v>0.3</v>
      </c>
      <c r="GJ73" s="48" t="str">
        <f>IF(GI73&lt;4,"Kém",IF(GI73&lt;5,"Yếu",IF(GI73&lt;6,"TB",IF(GI73&lt;7,"TBK",IF(GI73&lt;8,"Khá",IF(GI73&lt;9,"Giỏi","XS"))))))</f>
        <v>Kém</v>
      </c>
      <c r="GK73" s="215"/>
      <c r="GL73" s="215"/>
      <c r="GM73" s="215"/>
      <c r="GN73" s="215"/>
      <c r="GO73" s="215"/>
      <c r="GP73" s="215"/>
      <c r="GQ73" s="215"/>
      <c r="GR73" s="215"/>
      <c r="GS73" s="215"/>
      <c r="GT73" s="215"/>
      <c r="GU73" s="215"/>
      <c r="GV73" s="215"/>
      <c r="GW73" s="215"/>
      <c r="GX73" s="215"/>
      <c r="GY73" s="215"/>
      <c r="GZ73" s="215"/>
      <c r="HA73" s="215"/>
      <c r="HB73" s="215"/>
      <c r="HC73" s="215"/>
      <c r="HD73" s="215"/>
      <c r="HE73" s="215"/>
      <c r="HF73" s="215"/>
      <c r="HG73" s="215"/>
      <c r="HH73" s="215"/>
      <c r="HI73" s="14"/>
      <c r="HJ73" s="14"/>
      <c r="HK73" s="14"/>
      <c r="HL73" s="14"/>
      <c r="HM73" s="14"/>
      <c r="HN73" s="14"/>
      <c r="HO73" s="14"/>
      <c r="HP73" s="14"/>
      <c r="HQ73" s="291"/>
      <c r="HR73" s="291"/>
      <c r="HS73" s="73"/>
      <c r="HT73" s="292"/>
      <c r="HU73" s="293"/>
      <c r="HV73" s="294"/>
      <c r="HW73" s="293"/>
      <c r="HX73" s="631"/>
      <c r="HY73" s="631"/>
      <c r="HZ73" s="631"/>
      <c r="IA73" s="632">
        <f>ROUND(SUM(HX73:HZ73)/3,1)</f>
        <v>0</v>
      </c>
      <c r="IB73" s="633">
        <f>ROUND((HV73+IA73)/2,1)</f>
        <v>0</v>
      </c>
      <c r="IC73" s="634" t="str">
        <f>IF(IB73&lt;4,"Kém",IF(IB73&lt;5,"Yếu",IF(IB73&lt;6,"TB",IF(IB73&lt;7,"TBK",IF(IB73&lt;8,"Khá",IF(IB73&lt;9,"Giỏi","XS"))))))</f>
        <v>Kém</v>
      </c>
    </row>
    <row r="74" spans="1:237" ht="15.75">
      <c r="A74" s="564">
        <v>25</v>
      </c>
      <c r="B74" s="78"/>
      <c r="C74" s="84"/>
      <c r="D74" s="84"/>
      <c r="E74" s="84"/>
      <c r="F74" s="78"/>
      <c r="G74" s="84"/>
      <c r="H74" s="84"/>
      <c r="I74" s="77"/>
      <c r="J74" s="77"/>
      <c r="K74" s="77"/>
      <c r="L74" s="85"/>
      <c r="M74" s="85"/>
      <c r="N74" s="85"/>
      <c r="O74" s="84"/>
      <c r="P74" s="84"/>
      <c r="Q74" s="84"/>
      <c r="R74" s="77"/>
      <c r="S74" s="83"/>
      <c r="T74" s="77"/>
      <c r="U74" s="78"/>
      <c r="V74" s="78"/>
      <c r="W74" s="78"/>
      <c r="X74" s="78"/>
      <c r="Y74" s="78"/>
      <c r="Z74" s="78"/>
      <c r="AA74" s="78"/>
      <c r="AB74" s="78"/>
      <c r="AC74" s="78"/>
      <c r="AD74" s="77"/>
      <c r="AE74" s="85"/>
      <c r="AF74" s="84"/>
      <c r="AG74" s="78"/>
      <c r="AH74" s="77"/>
      <c r="AI74" s="83"/>
      <c r="AJ74" s="77"/>
      <c r="AK74" s="78"/>
      <c r="AL74" s="77"/>
      <c r="AM74" s="85"/>
      <c r="AN74" s="84"/>
      <c r="AO74" s="78"/>
      <c r="AP74" s="77"/>
      <c r="AQ74" s="83"/>
      <c r="AR74" s="77"/>
      <c r="AS74" s="78"/>
      <c r="AT74" s="78"/>
      <c r="AU74" s="78"/>
      <c r="AV74" s="78"/>
      <c r="AW74" s="78"/>
      <c r="AX74" s="78"/>
      <c r="AY74" s="78"/>
      <c r="AZ74" s="78"/>
      <c r="BA74" s="78"/>
      <c r="BB74" s="77"/>
      <c r="BC74" s="85"/>
      <c r="BD74" s="78"/>
      <c r="BE74" s="78"/>
      <c r="BF74" s="77"/>
      <c r="BG74" s="83"/>
      <c r="BH74" s="77"/>
      <c r="BI74" s="78"/>
      <c r="BJ74" s="77"/>
      <c r="BK74" s="85"/>
      <c r="BL74" s="84"/>
      <c r="BM74" s="78"/>
      <c r="BN74" s="77"/>
      <c r="BO74" s="83"/>
      <c r="BP74" s="77"/>
      <c r="BQ74" s="78"/>
      <c r="BR74" s="86"/>
      <c r="BS74" s="86"/>
      <c r="BT74" s="73"/>
      <c r="BU74" s="187"/>
      <c r="BV74" s="196"/>
      <c r="BW74" s="197"/>
      <c r="BX74" s="75"/>
      <c r="BY74" s="187"/>
      <c r="BZ74" s="188"/>
      <c r="CA74" s="77"/>
      <c r="CB74" s="75"/>
      <c r="CC74" s="187"/>
      <c r="CD74" s="79"/>
      <c r="CE74" s="79"/>
      <c r="CF74" s="75"/>
      <c r="CG74" s="187"/>
      <c r="CH74" s="188"/>
      <c r="CI74" s="77"/>
      <c r="CJ74" s="80"/>
      <c r="CK74" s="187"/>
      <c r="CL74" s="79"/>
      <c r="CM74" s="79"/>
      <c r="CN74" s="75"/>
      <c r="CO74" s="187"/>
      <c r="CP74" s="188"/>
      <c r="CQ74" s="77"/>
      <c r="CR74" s="189"/>
      <c r="CS74" s="187"/>
      <c r="CT74" s="79"/>
      <c r="CU74" s="79"/>
      <c r="CV74" s="75"/>
      <c r="CW74" s="187"/>
      <c r="CX74" s="188"/>
      <c r="CY74" s="77"/>
      <c r="CZ74" s="189"/>
      <c r="DA74" s="187"/>
      <c r="DB74" s="79"/>
      <c r="DC74" s="79"/>
      <c r="DD74" s="75"/>
      <c r="DE74" s="187"/>
      <c r="DF74" s="188"/>
      <c r="DG74" s="77"/>
      <c r="DH74" s="189"/>
      <c r="DI74" s="187"/>
      <c r="DJ74" s="79"/>
      <c r="DK74" s="81"/>
      <c r="DL74" s="75"/>
      <c r="DM74" s="187"/>
      <c r="DN74" s="188"/>
      <c r="DO74" s="77"/>
      <c r="DP74" s="189"/>
      <c r="DQ74" s="187"/>
      <c r="DR74" s="79"/>
      <c r="DS74" s="79"/>
      <c r="DT74" s="75"/>
      <c r="DU74" s="187"/>
      <c r="DV74" s="188"/>
      <c r="DW74" s="77"/>
      <c r="DX74" s="189"/>
      <c r="DY74" s="187"/>
      <c r="DZ74" s="79"/>
      <c r="EA74" s="79"/>
      <c r="EB74" s="75"/>
      <c r="EC74" s="187"/>
      <c r="ED74" s="188"/>
      <c r="EE74" s="77"/>
      <c r="EF74" s="82"/>
      <c r="EG74" s="190"/>
      <c r="EH74" s="190"/>
      <c r="EI74" s="73"/>
      <c r="EJ74" s="191"/>
      <c r="EK74" s="73"/>
      <c r="EL74" s="215"/>
      <c r="EM74" s="215"/>
      <c r="EN74" s="215"/>
      <c r="EO74" s="215"/>
      <c r="EP74" s="215"/>
      <c r="EQ74" s="215"/>
      <c r="ER74" s="215"/>
      <c r="ES74" s="215"/>
      <c r="ET74" s="215"/>
      <c r="EU74" s="215"/>
      <c r="EV74" s="215"/>
      <c r="EW74" s="215"/>
      <c r="EX74" s="215"/>
      <c r="EY74" s="215"/>
      <c r="EZ74" s="215"/>
      <c r="FA74" s="215"/>
      <c r="FB74" s="215"/>
      <c r="FC74" s="215"/>
      <c r="FD74" s="215"/>
      <c r="FE74" s="215"/>
      <c r="FF74" s="215"/>
      <c r="FG74" s="215"/>
      <c r="FH74" s="215"/>
      <c r="FI74" s="215"/>
      <c r="FN74" s="215"/>
      <c r="FO74" s="215"/>
      <c r="FP74" s="215"/>
      <c r="FQ74" s="215"/>
      <c r="FR74" s="215"/>
      <c r="FS74" s="215"/>
      <c r="FT74" s="215"/>
      <c r="FU74" s="215"/>
      <c r="FZ74" s="215"/>
      <c r="GA74" s="215"/>
      <c r="GB74" s="215"/>
      <c r="GC74" s="215"/>
      <c r="GD74" s="215"/>
      <c r="GE74" s="215"/>
      <c r="GF74" s="215"/>
      <c r="GG74" s="215"/>
      <c r="GH74" s="17"/>
      <c r="GI74" s="17"/>
      <c r="GJ74" s="17"/>
      <c r="GK74" s="258"/>
      <c r="GL74" s="79"/>
      <c r="GM74" s="79"/>
      <c r="GN74" s="78"/>
      <c r="GO74" s="77"/>
      <c r="GP74" s="83"/>
      <c r="GQ74" s="77"/>
      <c r="GR74" s="82"/>
      <c r="GS74" s="258"/>
      <c r="GT74" s="79"/>
      <c r="GU74" s="79"/>
      <c r="GV74" s="78"/>
      <c r="GW74" s="77"/>
      <c r="GX74" s="83"/>
      <c r="GY74" s="77"/>
      <c r="GZ74" s="82"/>
      <c r="HA74" s="258"/>
      <c r="HB74" s="79"/>
      <c r="HC74" s="79"/>
      <c r="HD74" s="78"/>
      <c r="HE74" s="77"/>
      <c r="HF74" s="83"/>
      <c r="HG74" s="77"/>
      <c r="HH74" s="82"/>
      <c r="HQ74" s="291"/>
      <c r="HR74" s="291"/>
      <c r="HS74" s="73"/>
      <c r="HT74" s="292"/>
      <c r="HU74" s="293"/>
      <c r="HV74" s="294"/>
      <c r="HW74" s="293"/>
      <c r="HX74" s="631"/>
      <c r="HY74" s="631"/>
      <c r="HZ74" s="631"/>
      <c r="IA74" s="632">
        <f>ROUND(SUM(HX74:HZ74)/3,1)</f>
        <v>0</v>
      </c>
      <c r="IB74" s="633">
        <f>ROUND((HV74+IA74)/2,1)</f>
        <v>0</v>
      </c>
      <c r="IC74" s="634" t="str">
        <f>IF(IB74&lt;4,"Kém",IF(IB74&lt;5,"Yếu",IF(IB74&lt;6,"TB",IF(IB74&lt;7,"TBK",IF(IB74&lt;8,"Khá",IF(IB74&lt;9,"Giỏi","XS"))))))</f>
        <v>Kém</v>
      </c>
    </row>
    <row r="75" spans="1:237" ht="15.75">
      <c r="A75" s="564">
        <v>26</v>
      </c>
      <c r="B75" s="78"/>
      <c r="C75" s="84"/>
      <c r="D75" s="84" t="s">
        <v>329</v>
      </c>
      <c r="E75" s="84"/>
      <c r="F75" s="78"/>
      <c r="G75" s="84"/>
      <c r="H75" s="84"/>
      <c r="I75" s="77"/>
      <c r="J75" s="77"/>
      <c r="K75" s="77"/>
      <c r="L75" s="85"/>
      <c r="M75" s="85"/>
      <c r="N75" s="85"/>
      <c r="O75" s="84"/>
      <c r="P75" s="84"/>
      <c r="Q75" s="84"/>
      <c r="R75" s="77"/>
      <c r="S75" s="83"/>
      <c r="T75" s="77"/>
      <c r="U75" s="78"/>
      <c r="V75" s="78"/>
      <c r="W75" s="78"/>
      <c r="X75" s="78"/>
      <c r="Y75" s="78"/>
      <c r="Z75" s="78"/>
      <c r="AA75" s="78"/>
      <c r="AB75" s="78"/>
      <c r="AC75" s="78"/>
      <c r="AD75" s="77"/>
      <c r="AE75" s="85"/>
      <c r="AF75" s="84"/>
      <c r="AG75" s="78"/>
      <c r="AH75" s="77"/>
      <c r="AI75" s="83"/>
      <c r="AJ75" s="77"/>
      <c r="AK75" s="78"/>
      <c r="AL75" s="77"/>
      <c r="AM75" s="85"/>
      <c r="AN75" s="84"/>
      <c r="AO75" s="78"/>
      <c r="AP75" s="77"/>
      <c r="AQ75" s="83"/>
      <c r="AR75" s="77"/>
      <c r="AS75" s="78"/>
      <c r="AT75" s="78"/>
      <c r="AU75" s="78"/>
      <c r="AV75" s="78"/>
      <c r="AW75" s="78"/>
      <c r="AX75" s="78"/>
      <c r="AY75" s="78"/>
      <c r="AZ75" s="78"/>
      <c r="BA75" s="78"/>
      <c r="BB75" s="77"/>
      <c r="BC75" s="85"/>
      <c r="BD75" s="78"/>
      <c r="BE75" s="78"/>
      <c r="BF75" s="77"/>
      <c r="BG75" s="83"/>
      <c r="BH75" s="77"/>
      <c r="BI75" s="78"/>
      <c r="BJ75" s="77"/>
      <c r="BK75" s="85"/>
      <c r="BL75" s="84"/>
      <c r="BM75" s="78"/>
      <c r="BN75" s="77"/>
      <c r="BO75" s="83"/>
      <c r="BP75" s="77"/>
      <c r="BQ75" s="78"/>
      <c r="BR75" s="86"/>
      <c r="BS75" s="86"/>
      <c r="BT75" s="73"/>
      <c r="BU75" s="187"/>
      <c r="BV75" s="196"/>
      <c r="BW75" s="197"/>
      <c r="BX75" s="75"/>
      <c r="BY75" s="187"/>
      <c r="BZ75" s="188"/>
      <c r="CA75" s="77"/>
      <c r="CB75" s="75"/>
      <c r="CC75" s="187"/>
      <c r="CD75" s="79"/>
      <c r="CE75" s="79"/>
      <c r="CF75" s="75"/>
      <c r="CG75" s="187"/>
      <c r="CH75" s="188"/>
      <c r="CI75" s="77"/>
      <c r="CJ75" s="80"/>
      <c r="CK75" s="187"/>
      <c r="CL75" s="79"/>
      <c r="CM75" s="79"/>
      <c r="CN75" s="75"/>
      <c r="CO75" s="187"/>
      <c r="CP75" s="188"/>
      <c r="CQ75" s="77"/>
      <c r="CR75" s="189"/>
      <c r="CS75" s="187"/>
      <c r="CT75" s="79"/>
      <c r="CU75" s="79"/>
      <c r="CV75" s="75"/>
      <c r="CW75" s="187"/>
      <c r="CX75" s="188"/>
      <c r="CY75" s="77"/>
      <c r="CZ75" s="189"/>
      <c r="DA75" s="187"/>
      <c r="DB75" s="79"/>
      <c r="DC75" s="79"/>
      <c r="DD75" s="75"/>
      <c r="DE75" s="187"/>
      <c r="DF75" s="188"/>
      <c r="DG75" s="77"/>
      <c r="DH75" s="189"/>
      <c r="DI75" s="187"/>
      <c r="DJ75" s="79"/>
      <c r="DK75" s="81"/>
      <c r="DL75" s="75"/>
      <c r="DM75" s="187"/>
      <c r="DN75" s="188"/>
      <c r="DO75" s="77"/>
      <c r="DP75" s="189"/>
      <c r="DQ75" s="187"/>
      <c r="DR75" s="79"/>
      <c r="DS75" s="79"/>
      <c r="DT75" s="75"/>
      <c r="DU75" s="187"/>
      <c r="DV75" s="188"/>
      <c r="DW75" s="77"/>
      <c r="DX75" s="189"/>
      <c r="DY75" s="187"/>
      <c r="DZ75" s="79"/>
      <c r="EA75" s="79"/>
      <c r="EB75" s="75"/>
      <c r="EC75" s="187"/>
      <c r="ED75" s="188"/>
      <c r="EE75" s="77"/>
      <c r="EF75" s="82"/>
      <c r="EG75" s="190"/>
      <c r="EH75" s="190"/>
      <c r="EI75" s="73"/>
      <c r="EJ75" s="191"/>
      <c r="EK75" s="73"/>
      <c r="EL75" s="215"/>
      <c r="EM75" s="215"/>
      <c r="EN75" s="215"/>
      <c r="EO75" s="215"/>
      <c r="EP75" s="215"/>
      <c r="EQ75" s="215"/>
      <c r="ER75" s="215"/>
      <c r="ES75" s="215"/>
      <c r="ET75" s="215"/>
      <c r="EU75" s="215"/>
      <c r="EV75" s="215"/>
      <c r="EW75" s="215"/>
      <c r="EX75" s="215"/>
      <c r="EY75" s="215"/>
      <c r="EZ75" s="215"/>
      <c r="FA75" s="215"/>
      <c r="FB75" s="215"/>
      <c r="FC75" s="215"/>
      <c r="FD75" s="215"/>
      <c r="FE75" s="215"/>
      <c r="FF75" s="215"/>
      <c r="FG75" s="215"/>
      <c r="FH75" s="215"/>
      <c r="FI75" s="215"/>
      <c r="FN75" s="215"/>
      <c r="FO75" s="215"/>
      <c r="FP75" s="215"/>
      <c r="FQ75" s="215"/>
      <c r="FR75" s="215"/>
      <c r="FS75" s="215"/>
      <c r="FT75" s="215"/>
      <c r="FU75" s="215"/>
      <c r="FZ75" s="215"/>
      <c r="GA75" s="215"/>
      <c r="GB75" s="215"/>
      <c r="GC75" s="215"/>
      <c r="GD75" s="215"/>
      <c r="GE75" s="215"/>
      <c r="GF75" s="215"/>
      <c r="GG75" s="215"/>
      <c r="GH75" s="17"/>
      <c r="GI75" s="17"/>
      <c r="GJ75" s="17"/>
      <c r="GK75" s="258"/>
      <c r="GL75" s="79"/>
      <c r="GM75" s="79"/>
      <c r="GN75" s="78"/>
      <c r="GO75" s="77"/>
      <c r="GP75" s="83"/>
      <c r="GQ75" s="77"/>
      <c r="GR75" s="82"/>
      <c r="GS75" s="258"/>
      <c r="GT75" s="79"/>
      <c r="GU75" s="79"/>
      <c r="GV75" s="78"/>
      <c r="GW75" s="77"/>
      <c r="GX75" s="83"/>
      <c r="GY75" s="77"/>
      <c r="GZ75" s="82"/>
      <c r="HA75" s="258"/>
      <c r="HB75" s="79"/>
      <c r="HC75" s="79"/>
      <c r="HD75" s="78"/>
      <c r="HE75" s="77"/>
      <c r="HF75" s="83"/>
      <c r="HG75" s="77"/>
      <c r="HH75" s="82"/>
      <c r="HQ75" s="291"/>
      <c r="HR75" s="291"/>
      <c r="HS75" s="73"/>
      <c r="HT75" s="292"/>
      <c r="HU75" s="293"/>
      <c r="HV75" s="294"/>
      <c r="HW75" s="293"/>
      <c r="HX75" s="631"/>
      <c r="HY75" s="631"/>
      <c r="HZ75" s="631"/>
      <c r="IA75" s="632">
        <f>ROUND(SUM(HX75:HZ75)/3,1)</f>
        <v>0</v>
      </c>
      <c r="IB75" s="633">
        <f>ROUND((HV75+IA75)/2,1)</f>
        <v>0</v>
      </c>
      <c r="IC75" s="634" t="str">
        <f>IF(IB75&lt;4,"Kém",IF(IB75&lt;5,"Yếu",IF(IB75&lt;6,"TB",IF(IB75&lt;7,"TBK",IF(IB75&lt;8,"Khá",IF(IB75&lt;9,"Giỏi","XS"))))))</f>
        <v>Kém</v>
      </c>
    </row>
    <row r="76" spans="1:237" ht="15.75">
      <c r="A76" s="564">
        <v>27</v>
      </c>
      <c r="B76" s="22">
        <v>49</v>
      </c>
      <c r="C76" s="97" t="s">
        <v>183</v>
      </c>
      <c r="D76" s="60" t="s">
        <v>186</v>
      </c>
      <c r="E76" s="61" t="s">
        <v>187</v>
      </c>
      <c r="F76" s="98" t="s">
        <v>66</v>
      </c>
      <c r="G76" s="99" t="s">
        <v>195</v>
      </c>
      <c r="H76" s="99" t="s">
        <v>125</v>
      </c>
      <c r="I76" s="52"/>
      <c r="J76" s="52"/>
      <c r="K76" s="52"/>
      <c r="L76" s="52"/>
      <c r="M76" s="52"/>
      <c r="N76" s="52"/>
      <c r="O76" s="44"/>
      <c r="P76" s="44"/>
      <c r="Q76" s="44"/>
      <c r="R76" s="39" t="e">
        <f>#REF!</f>
        <v>#REF!</v>
      </c>
      <c r="S76" s="40" t="str">
        <f>IF(ISNUMBER(#REF!),#REF!,"-")</f>
        <v>-</v>
      </c>
      <c r="T76" s="93" t="e">
        <f aca="true" t="shared" si="380" ref="T76:T81">MAX(R76:S76)</f>
        <v>#REF!</v>
      </c>
      <c r="U76" s="69" t="e">
        <f>IF(R76&gt;=5,R76,IF(S76&gt;=5,R76&amp;"/"&amp;S76,R76&amp;"/"&amp;S76))</f>
        <v>#REF!</v>
      </c>
      <c r="V76" s="94"/>
      <c r="W76" s="92"/>
      <c r="X76" s="92"/>
      <c r="Y76" s="22" t="str">
        <f aca="true" t="shared" si="381" ref="Y76:Y81">IF(Z76&gt;=5,W76,IF(AA76&gt;=5,W76&amp;"/"&amp;X76,W76&amp;"/"&amp;X76))</f>
        <v>/</v>
      </c>
      <c r="Z76" s="46">
        <f aca="true" t="shared" si="382" ref="Z76:Z81">ROUND((V76+W76)/2,1)</f>
        <v>0</v>
      </c>
      <c r="AA76" s="28" t="str">
        <f aca="true" t="shared" si="383" ref="AA76:AA81">IF(ISNUMBER(X76),ROUND((V76+X76)/2,1),"-")</f>
        <v>-</v>
      </c>
      <c r="AB76" s="47">
        <f aca="true" t="shared" si="384" ref="AB76:AB81">MAX(Z76:AA76)</f>
        <v>0</v>
      </c>
      <c r="AC76" s="65" t="str">
        <f aca="true" t="shared" si="385" ref="AC76:AC81">IF(Z76&gt;=5,Z76,IF(AA76&gt;=5,Z76&amp;"/"&amp;AA76,Z76&amp;"/"&amp;AA76))</f>
        <v>0/-</v>
      </c>
      <c r="AD76" s="46"/>
      <c r="AE76" s="52"/>
      <c r="AF76" s="22"/>
      <c r="AG76" s="22" t="str">
        <f>IF(AH76&gt;=5,AE76,IF(AI76&gt;=5,AE76&amp;"/"&amp;AF76,AE76&amp;"/"&amp;AF76))</f>
        <v>/</v>
      </c>
      <c r="AH76" s="46">
        <f>ROUND((AD76+AE76)/2,1)</f>
        <v>0</v>
      </c>
      <c r="AI76" s="28" t="str">
        <f aca="true" t="shared" si="386" ref="AI76:AI81">IF(ISNUMBER(AF76),ROUND((AD76+AF76)/2,1),"-")</f>
        <v>-</v>
      </c>
      <c r="AJ76" s="47">
        <f aca="true" t="shared" si="387" ref="AJ76:AJ81">MAX(AH76:AI76)</f>
        <v>0</v>
      </c>
      <c r="AK76" s="65" t="str">
        <f aca="true" t="shared" si="388" ref="AK76:AK81">IF(AH76&gt;=5,AH76,IF(AI76&gt;=5,AH76&amp;"/"&amp;AI76,AH76&amp;"/"&amp;AI76))</f>
        <v>0/-</v>
      </c>
      <c r="AL76" s="46"/>
      <c r="AM76" s="52"/>
      <c r="AN76" s="44"/>
      <c r="AO76" s="22" t="str">
        <f aca="true" t="shared" si="389" ref="AO76:AO81">IF(AP76&gt;=5,AM76,IF(AQ76&gt;=5,AM76&amp;"/"&amp;AN76,AM76&amp;"/"&amp;AN76))</f>
        <v>/</v>
      </c>
      <c r="AP76" s="46">
        <f aca="true" t="shared" si="390" ref="AP76:AP81">ROUND((AL76+AM76)/2,1)</f>
        <v>0</v>
      </c>
      <c r="AQ76" s="28" t="str">
        <f aca="true" t="shared" si="391" ref="AQ76:AQ81">IF(ISNUMBER(AN76),ROUND((AL76+AN76)/2,1),"-")</f>
        <v>-</v>
      </c>
      <c r="AR76" s="47">
        <f aca="true" t="shared" si="392" ref="AR76:AR81">MAX(AP76:AQ76)</f>
        <v>0</v>
      </c>
      <c r="AS76" s="65" t="str">
        <f aca="true" t="shared" si="393" ref="AS76:AS81">IF(AP76&gt;=5,AP76,IF(AQ76&gt;=5,AP76&amp;"/"&amp;AQ76,AP76&amp;"/"&amp;AQ76))</f>
        <v>0/-</v>
      </c>
      <c r="AT76" s="92">
        <v>7</v>
      </c>
      <c r="AU76" s="92"/>
      <c r="AV76" s="92"/>
      <c r="AW76" s="22" t="str">
        <f aca="true" t="shared" si="394" ref="AW76:AW81">IF(AX76&gt;=5,AU76,IF(AY76&gt;=5,AU76&amp;"/"&amp;AV76,AU76&amp;"/"&amp;AV76))</f>
        <v>/</v>
      </c>
      <c r="AX76" s="46">
        <f aca="true" t="shared" si="395" ref="AX76:AX81">ROUND((AT76+AU76)/2,1)</f>
        <v>3.5</v>
      </c>
      <c r="AY76" s="28" t="str">
        <f aca="true" t="shared" si="396" ref="AY76:AY81">IF(ISNUMBER(AV76),ROUND((AT76+AV76)/2,1),"-")</f>
        <v>-</v>
      </c>
      <c r="AZ76" s="47">
        <f aca="true" t="shared" si="397" ref="AZ76:AZ81">MAX(AX76:AY76)</f>
        <v>3.5</v>
      </c>
      <c r="BA76" s="65" t="str">
        <f aca="true" t="shared" si="398" ref="BA76:BA81">IF(AX76&gt;=5,AX76,IF(AY76&gt;=5,AX76&amp;"/"&amp;AY76,AX76&amp;"/"&amp;AY76))</f>
        <v>3.5/-</v>
      </c>
      <c r="BB76" s="46"/>
      <c r="BC76" s="52"/>
      <c r="BD76" s="22"/>
      <c r="BE76" s="22" t="str">
        <f aca="true" t="shared" si="399" ref="BE76:BE81">IF(BF76&gt;=5,BC76,IF(BG76&gt;=5,BC76&amp;"/"&amp;BD76,BC76&amp;"/"&amp;BD76))</f>
        <v>/</v>
      </c>
      <c r="BF76" s="46">
        <f aca="true" t="shared" si="400" ref="BF76:BF81">ROUND((BB76+BC76)/2,1)</f>
        <v>0</v>
      </c>
      <c r="BG76" s="28" t="str">
        <f aca="true" t="shared" si="401" ref="BG76:BG81">IF(ISNUMBER(BD76),ROUND((BB76+BD76)/2,1),"-")</f>
        <v>-</v>
      </c>
      <c r="BH76" s="47">
        <f aca="true" t="shared" si="402" ref="BH76:BH81">MAX(BF76:BG76)</f>
        <v>0</v>
      </c>
      <c r="BI76" s="65" t="str">
        <f aca="true" t="shared" si="403" ref="BI76:BI81">IF(BF76&gt;=5,BF76,IF(BG76&gt;=5,BF76&amp;"/"&amp;BG76,BF76&amp;"/"&amp;BG76))</f>
        <v>0/-</v>
      </c>
      <c r="BJ76" s="46"/>
      <c r="BK76" s="52"/>
      <c r="BL76" s="91"/>
      <c r="BM76" s="22" t="str">
        <f aca="true" t="shared" si="404" ref="BM76:BM81">IF(BN76&gt;=5,BK76,IF(BO76&gt;=5,BK76&amp;"/"&amp;BL76,BK76&amp;"/"&amp;BL76))</f>
        <v>/</v>
      </c>
      <c r="BN76" s="46">
        <f aca="true" t="shared" si="405" ref="BN76:BN81">ROUND((BJ76+BK76)/2,1)</f>
        <v>0</v>
      </c>
      <c r="BO76" s="28" t="str">
        <f aca="true" t="shared" si="406" ref="BO76:BO81">IF(ISNUMBER(BL76),ROUND((BJ76+BL76)/2,1),"-")</f>
        <v>-</v>
      </c>
      <c r="BP76" s="47">
        <f aca="true" t="shared" si="407" ref="BP76:BP81">MAX(BN76:BO76)</f>
        <v>0</v>
      </c>
      <c r="BQ76" s="70" t="str">
        <f aca="true" t="shared" si="408" ref="BQ76:BQ81">IF(BN76&gt;=5,BN76,IF(BO76&gt;=5,BN76&amp;"/"&amp;BO76,BN76&amp;"/"&amp;BO76))</f>
        <v>0/-</v>
      </c>
      <c r="BR76" s="62" t="e">
        <f aca="true" t="shared" si="409" ref="BR76:BR81">ROUND((R76*$T$4+Z76*$AB$4+AH76*$AJ$4+AP76*$AR$4+AX76*$AZ$4+BF76*$BH$4+BN76*$BP$4)/$BS$4,1)</f>
        <v>#REF!</v>
      </c>
      <c r="BS76" s="57" t="e">
        <f aca="true" t="shared" si="410" ref="BS76:BS81">ROUND((T76*$T$4+AB76*$AB$4+AJ76*$AJ$4+AR76*$AR$4+AZ76*$AZ$4+BH76*$BH$4+BP76*$BP$4)/$BS$4,1)</f>
        <v>#REF!</v>
      </c>
      <c r="BT76" s="48" t="e">
        <f aca="true" t="shared" si="411" ref="BT76:BT81">IF(BS76&lt;4,"Kém",IF(BS76&lt;5,"Yếu",IF(BS76&lt;6,"TB",IF(BS76&lt;7,"TBK",IF(BS76&lt;8,"Khá",IF(BS76&lt;9,"Giỏi","XS"))))))</f>
        <v>#REF!</v>
      </c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5"/>
      <c r="EM76" s="215"/>
      <c r="EN76" s="215"/>
      <c r="EO76" s="215"/>
      <c r="EP76" s="215"/>
      <c r="EQ76" s="215"/>
      <c r="ER76" s="215"/>
      <c r="ES76" s="215"/>
      <c r="ET76" s="215"/>
      <c r="EU76" s="215"/>
      <c r="EV76" s="215"/>
      <c r="EW76" s="215"/>
      <c r="EX76" s="215"/>
      <c r="EY76" s="215"/>
      <c r="EZ76" s="215"/>
      <c r="FA76" s="215"/>
      <c r="FB76" s="215"/>
      <c r="FC76" s="215"/>
      <c r="FD76" s="215"/>
      <c r="FE76" s="215"/>
      <c r="FF76" s="215"/>
      <c r="FG76" s="215"/>
      <c r="FH76" s="215"/>
      <c r="FI76" s="215"/>
      <c r="FN76" s="215"/>
      <c r="FO76" s="215"/>
      <c r="FP76" s="215"/>
      <c r="FQ76" s="215"/>
      <c r="FR76" s="215"/>
      <c r="FS76" s="215"/>
      <c r="FT76" s="215"/>
      <c r="FU76" s="215"/>
      <c r="FZ76" s="215"/>
      <c r="GA76" s="215"/>
      <c r="GB76" s="215"/>
      <c r="GC76" s="215"/>
      <c r="GD76" s="215"/>
      <c r="GE76" s="215"/>
      <c r="GF76" s="215"/>
      <c r="GG76" s="215"/>
      <c r="GH76" s="17"/>
      <c r="GI76" s="17"/>
      <c r="GJ76" s="17"/>
      <c r="GK76" s="258"/>
      <c r="GL76" s="79"/>
      <c r="GM76" s="79"/>
      <c r="GN76" s="78"/>
      <c r="GO76" s="77"/>
      <c r="GP76" s="83"/>
      <c r="GQ76" s="77"/>
      <c r="GR76" s="82"/>
      <c r="GS76" s="258"/>
      <c r="GT76" s="79"/>
      <c r="GU76" s="79"/>
      <c r="GV76" s="78"/>
      <c r="GW76" s="77"/>
      <c r="GX76" s="83"/>
      <c r="GY76" s="77"/>
      <c r="GZ76" s="82"/>
      <c r="HA76" s="258"/>
      <c r="HB76" s="79"/>
      <c r="HC76" s="79"/>
      <c r="HD76" s="78"/>
      <c r="HE76" s="77"/>
      <c r="HF76" s="83"/>
      <c r="HG76" s="77"/>
      <c r="HH76" s="82"/>
      <c r="HQ76" s="291"/>
      <c r="HR76" s="291"/>
      <c r="HS76" s="73"/>
      <c r="HT76" s="292"/>
      <c r="HU76" s="293"/>
      <c r="HV76" s="294"/>
      <c r="HW76" s="293"/>
      <c r="HX76" s="631"/>
      <c r="HY76" s="631"/>
      <c r="HZ76" s="631"/>
      <c r="IA76" s="632">
        <f>ROUND(SUM(HX76:HZ76)/3,1)</f>
        <v>0</v>
      </c>
      <c r="IB76" s="633">
        <f aca="true" t="shared" si="412" ref="IB76:IB81">ROUND((HV76+IA76)/2,1)</f>
        <v>0</v>
      </c>
      <c r="IC76" s="634" t="str">
        <f aca="true" t="shared" si="413" ref="IC76:IC81">IF(IB76&lt;4,"Kém",IF(IB76&lt;5,"Yếu",IF(IB76&lt;6,"TB",IF(IB76&lt;7,"TBK",IF(IB76&lt;8,"Khá",IF(IB76&lt;9,"Giỏi","XS"))))))</f>
        <v>Kém</v>
      </c>
    </row>
    <row r="77" spans="1:237" s="17" customFormat="1" ht="15" customHeight="1">
      <c r="A77" s="564">
        <v>28</v>
      </c>
      <c r="B77" s="22">
        <v>37</v>
      </c>
      <c r="C77" s="97" t="s">
        <v>154</v>
      </c>
      <c r="D77" s="60" t="s">
        <v>50</v>
      </c>
      <c r="E77" s="61" t="s">
        <v>208</v>
      </c>
      <c r="F77" s="98" t="s">
        <v>66</v>
      </c>
      <c r="G77" s="99" t="s">
        <v>169</v>
      </c>
      <c r="H77" s="99" t="s">
        <v>68</v>
      </c>
      <c r="I77" s="46"/>
      <c r="J77" s="46"/>
      <c r="K77" s="46"/>
      <c r="L77" s="52"/>
      <c r="M77" s="52"/>
      <c r="N77" s="52"/>
      <c r="O77" s="22"/>
      <c r="P77" s="22"/>
      <c r="Q77" s="22"/>
      <c r="R77" s="39" t="e">
        <f>#REF!</f>
        <v>#REF!</v>
      </c>
      <c r="S77" s="40" t="str">
        <f>IF(ISNUMBER(#REF!),#REF!,"-")</f>
        <v>-</v>
      </c>
      <c r="T77" s="93" t="e">
        <f t="shared" si="380"/>
        <v>#REF!</v>
      </c>
      <c r="U77" s="69" t="e">
        <f>IF(R77&gt;=5,R77,IF(S77&gt;=5,R77&amp;"/"&amp;S77,R77&amp;"/"&amp;S77))</f>
        <v>#REF!</v>
      </c>
      <c r="V77" s="94"/>
      <c r="W77" s="92"/>
      <c r="X77" s="92"/>
      <c r="Y77" s="22" t="str">
        <f t="shared" si="381"/>
        <v>/</v>
      </c>
      <c r="Z77" s="46">
        <f t="shared" si="382"/>
        <v>0</v>
      </c>
      <c r="AA77" s="28" t="str">
        <f t="shared" si="383"/>
        <v>-</v>
      </c>
      <c r="AB77" s="47">
        <f t="shared" si="384"/>
        <v>0</v>
      </c>
      <c r="AC77" s="65" t="str">
        <f t="shared" si="385"/>
        <v>0/-</v>
      </c>
      <c r="AD77" s="46"/>
      <c r="AE77" s="52"/>
      <c r="AF77" s="22"/>
      <c r="AG77" s="22" t="str">
        <f>IF(AH77&gt;=5,AE77,IF(AI77&gt;=5,AE77&amp;"/"&amp;AF77,AE77&amp;"/"&amp;AF77))</f>
        <v>/</v>
      </c>
      <c r="AH77" s="46">
        <f>ROUND((AD77+AE77)/2,1)</f>
        <v>0</v>
      </c>
      <c r="AI77" s="28" t="str">
        <f t="shared" si="386"/>
        <v>-</v>
      </c>
      <c r="AJ77" s="47">
        <f t="shared" si="387"/>
        <v>0</v>
      </c>
      <c r="AK77" s="65" t="str">
        <f t="shared" si="388"/>
        <v>0/-</v>
      </c>
      <c r="AL77" s="46"/>
      <c r="AM77" s="52"/>
      <c r="AN77" s="22"/>
      <c r="AO77" s="22" t="str">
        <f t="shared" si="389"/>
        <v>/</v>
      </c>
      <c r="AP77" s="46">
        <f t="shared" si="390"/>
        <v>0</v>
      </c>
      <c r="AQ77" s="28" t="str">
        <f t="shared" si="391"/>
        <v>-</v>
      </c>
      <c r="AR77" s="47">
        <f t="shared" si="392"/>
        <v>0</v>
      </c>
      <c r="AS77" s="65" t="str">
        <f t="shared" si="393"/>
        <v>0/-</v>
      </c>
      <c r="AT77" s="92">
        <v>6.5</v>
      </c>
      <c r="AU77" s="92"/>
      <c r="AV77" s="92"/>
      <c r="AW77" s="22" t="str">
        <f t="shared" si="394"/>
        <v>/</v>
      </c>
      <c r="AX77" s="46">
        <f t="shared" si="395"/>
        <v>3.3</v>
      </c>
      <c r="AY77" s="28" t="str">
        <f t="shared" si="396"/>
        <v>-</v>
      </c>
      <c r="AZ77" s="47">
        <f t="shared" si="397"/>
        <v>3.3</v>
      </c>
      <c r="BA77" s="65" t="str">
        <f t="shared" si="398"/>
        <v>3.3/-</v>
      </c>
      <c r="BB77" s="46"/>
      <c r="BC77" s="52"/>
      <c r="BD77" s="22"/>
      <c r="BE77" s="22" t="str">
        <f t="shared" si="399"/>
        <v>/</v>
      </c>
      <c r="BF77" s="46">
        <f t="shared" si="400"/>
        <v>0</v>
      </c>
      <c r="BG77" s="28" t="str">
        <f t="shared" si="401"/>
        <v>-</v>
      </c>
      <c r="BH77" s="47">
        <f t="shared" si="402"/>
        <v>0</v>
      </c>
      <c r="BI77" s="65" t="str">
        <f t="shared" si="403"/>
        <v>0/-</v>
      </c>
      <c r="BJ77" s="46"/>
      <c r="BK77" s="52"/>
      <c r="BL77" s="91"/>
      <c r="BM77" s="22" t="str">
        <f t="shared" si="404"/>
        <v>/</v>
      </c>
      <c r="BN77" s="46">
        <f t="shared" si="405"/>
        <v>0</v>
      </c>
      <c r="BO77" s="28" t="str">
        <f t="shared" si="406"/>
        <v>-</v>
      </c>
      <c r="BP77" s="47">
        <f t="shared" si="407"/>
        <v>0</v>
      </c>
      <c r="BQ77" s="70" t="str">
        <f t="shared" si="408"/>
        <v>0/-</v>
      </c>
      <c r="BR77" s="62" t="e">
        <f t="shared" si="409"/>
        <v>#REF!</v>
      </c>
      <c r="BS77" s="57" t="e">
        <f t="shared" si="410"/>
        <v>#REF!</v>
      </c>
      <c r="BT77" s="48" t="e">
        <f t="shared" si="411"/>
        <v>#REF!</v>
      </c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144"/>
      <c r="EM77" s="51"/>
      <c r="EN77" s="51"/>
      <c r="EO77" s="146" t="str">
        <f aca="true" t="shared" si="414" ref="EO77:EO82">IF(EP77&gt;=5,EM77,IF(EQ77&gt;=5,EM77&amp;"/"&amp;EN77,EM77&amp;"/"&amp;EN77))</f>
        <v>/</v>
      </c>
      <c r="EP77" s="144">
        <f aca="true" t="shared" si="415" ref="EP77:EP82">ROUND((EL77+EM77)/2,1)</f>
        <v>0</v>
      </c>
      <c r="EQ77" s="147" t="str">
        <f aca="true" t="shared" si="416" ref="EQ77:EQ82">IF(ISNUMBER(EN77),ROUND((EL77+EN77)/2,1),"-")</f>
        <v>-</v>
      </c>
      <c r="ER77" s="47">
        <f>MAX(EP77:EQ77)</f>
        <v>0</v>
      </c>
      <c r="ES77" s="68" t="str">
        <f aca="true" t="shared" si="417" ref="ES77:ES82">IF(EP77&gt;=5,EP77,IF(EQ77&gt;=5,EP77&amp;"/"&amp;EQ77,EP77&amp;"/"&amp;EQ77))</f>
        <v>0/-</v>
      </c>
      <c r="ET77" s="144"/>
      <c r="EU77" s="51"/>
      <c r="EV77" s="51"/>
      <c r="EW77" s="146" t="str">
        <f aca="true" t="shared" si="418" ref="EW77:EW82">IF(EX77&gt;=5,EU77,IF(EY77&gt;=5,EU77&amp;"/"&amp;EV77,EU77&amp;"/"&amp;EV77))</f>
        <v>/</v>
      </c>
      <c r="EX77" s="144">
        <f aca="true" t="shared" si="419" ref="EX77:EX82">ROUND((ET77+EU77)/2,1)</f>
        <v>0</v>
      </c>
      <c r="EY77" s="147" t="str">
        <f aca="true" t="shared" si="420" ref="EY77:EY82">IF(ISNUMBER(EV77),ROUND((ET77+EV77)/2,1),"-")</f>
        <v>-</v>
      </c>
      <c r="EZ77" s="47">
        <f>MAX(EX77:EY77)</f>
        <v>0</v>
      </c>
      <c r="FA77" s="68" t="str">
        <f aca="true" t="shared" si="421" ref="FA77:FA82">IF(EX77&gt;=5,EX77,IF(EY77&gt;=5,EX77&amp;"/"&amp;EY77,EX77&amp;"/"&amp;EY77))</f>
        <v>0/-</v>
      </c>
      <c r="FB77" s="144"/>
      <c r="FC77" s="51"/>
      <c r="FD77" s="51"/>
      <c r="FE77" s="146" t="str">
        <f aca="true" t="shared" si="422" ref="FE77:FE82">IF(FF77&gt;=5,FC77,IF(FG77&gt;=5,FC77&amp;"/"&amp;FD77,FC77&amp;"/"&amp;FD77))</f>
        <v>/</v>
      </c>
      <c r="FF77" s="144">
        <f aca="true" t="shared" si="423" ref="FF77:FF82">ROUND((FB77+FC77)/2,1)</f>
        <v>0</v>
      </c>
      <c r="FG77" s="147" t="str">
        <f aca="true" t="shared" si="424" ref="FG77:FG82">IF(ISNUMBER(FD77),ROUND((FB77+FD77)/2,1),"-")</f>
        <v>-</v>
      </c>
      <c r="FH77" s="47">
        <f>MAX(FF77:FG77)</f>
        <v>0</v>
      </c>
      <c r="FI77" s="68" t="str">
        <f aca="true" t="shared" si="425" ref="FI77:FI82">IF(FF77&gt;=5,FF77,IF(FG77&gt;=5,FF77&amp;"/"&amp;FG77,FF77&amp;"/"&amp;FG77))</f>
        <v>0/-</v>
      </c>
      <c r="FJ77" s="14"/>
      <c r="FK77" s="14"/>
      <c r="FL77" s="14"/>
      <c r="FM77" s="14"/>
      <c r="FN77" s="144"/>
      <c r="FO77" s="51"/>
      <c r="FP77" s="51"/>
      <c r="FQ77" s="146" t="str">
        <f aca="true" t="shared" si="426" ref="FQ77:FQ82">IF(FR77&gt;=5,FO77,IF(FS77&gt;=5,FO77&amp;"/"&amp;FP77,FO77&amp;"/"&amp;FP77))</f>
        <v>/</v>
      </c>
      <c r="FR77" s="144">
        <f aca="true" t="shared" si="427" ref="FR77:FR82">ROUND((FN77+FO77)/2,1)</f>
        <v>0</v>
      </c>
      <c r="FS77" s="147" t="str">
        <f aca="true" t="shared" si="428" ref="FS77:FS82">IF(ISNUMBER(FP77),ROUND((FN77+FP77)/2,1),"-")</f>
        <v>-</v>
      </c>
      <c r="FT77" s="47">
        <f>MAX(FR77:FS77)</f>
        <v>0</v>
      </c>
      <c r="FU77" s="68" t="str">
        <f aca="true" t="shared" si="429" ref="FU77:FU82">IF(FR77&gt;=5,FR77,IF(FS77&gt;=5,FR77&amp;"/"&amp;FS77,FR77&amp;"/"&amp;FS77))</f>
        <v>0/-</v>
      </c>
      <c r="FV77" s="14"/>
      <c r="FW77" s="14"/>
      <c r="FX77" s="14"/>
      <c r="FY77" s="14"/>
      <c r="FZ77" s="258"/>
      <c r="GA77" s="79"/>
      <c r="GB77" s="79"/>
      <c r="GC77" s="78"/>
      <c r="GD77" s="77"/>
      <c r="GE77" s="83"/>
      <c r="GF77" s="77"/>
      <c r="GG77" s="82"/>
      <c r="GH77" s="88"/>
      <c r="GI77" s="88"/>
      <c r="GJ77" s="73"/>
      <c r="GK77" s="258"/>
      <c r="GL77" s="79"/>
      <c r="GM77" s="79"/>
      <c r="GN77" s="78"/>
      <c r="GO77" s="77"/>
      <c r="GP77" s="83"/>
      <c r="GQ77" s="77"/>
      <c r="GR77" s="82"/>
      <c r="GS77" s="258"/>
      <c r="GT77" s="79"/>
      <c r="GU77" s="79"/>
      <c r="GV77" s="78"/>
      <c r="GW77" s="77"/>
      <c r="GX77" s="83"/>
      <c r="GY77" s="77"/>
      <c r="GZ77" s="82"/>
      <c r="HA77" s="258"/>
      <c r="HB77" s="79"/>
      <c r="HC77" s="79"/>
      <c r="HD77" s="78"/>
      <c r="HE77" s="77"/>
      <c r="HF77" s="83"/>
      <c r="HG77" s="77"/>
      <c r="HH77" s="82"/>
      <c r="HI77" s="14"/>
      <c r="HJ77" s="14"/>
      <c r="HK77" s="14"/>
      <c r="HL77" s="14"/>
      <c r="HM77" s="14"/>
      <c r="HN77" s="14"/>
      <c r="HO77" s="14"/>
      <c r="HP77" s="14"/>
      <c r="HQ77" s="291"/>
      <c r="HR77" s="291"/>
      <c r="HS77" s="73"/>
      <c r="HT77" s="292"/>
      <c r="HU77" s="293"/>
      <c r="HV77" s="294"/>
      <c r="HW77" s="293"/>
      <c r="HX77" s="631"/>
      <c r="HY77" s="631"/>
      <c r="HZ77" s="631"/>
      <c r="IA77" s="632">
        <f>ROUND(SUM(HX77:HZ77)/3,1)</f>
        <v>0</v>
      </c>
      <c r="IB77" s="633">
        <f t="shared" si="412"/>
        <v>0</v>
      </c>
      <c r="IC77" s="634" t="str">
        <f t="shared" si="413"/>
        <v>Kém</v>
      </c>
    </row>
    <row r="78" spans="1:237" s="17" customFormat="1" ht="15" customHeight="1">
      <c r="A78" s="564">
        <v>29</v>
      </c>
      <c r="B78" s="22">
        <v>23</v>
      </c>
      <c r="C78" s="97" t="s">
        <v>90</v>
      </c>
      <c r="D78" s="60" t="s">
        <v>100</v>
      </c>
      <c r="E78" s="61" t="s">
        <v>101</v>
      </c>
      <c r="F78" s="98" t="s">
        <v>66</v>
      </c>
      <c r="G78" s="99" t="s">
        <v>123</v>
      </c>
      <c r="H78" s="99" t="s">
        <v>131</v>
      </c>
      <c r="I78" s="46"/>
      <c r="J78" s="46"/>
      <c r="K78" s="46"/>
      <c r="L78" s="52"/>
      <c r="M78" s="52"/>
      <c r="N78" s="52"/>
      <c r="O78" s="22">
        <v>0</v>
      </c>
      <c r="P78" s="22"/>
      <c r="Q78" s="22"/>
      <c r="R78" s="39" t="e">
        <f>#REF!</f>
        <v>#REF!</v>
      </c>
      <c r="S78" s="40" t="str">
        <f>IF(ISNUMBER(#REF!),#REF!,"-")</f>
        <v>-</v>
      </c>
      <c r="T78" s="93" t="e">
        <f t="shared" si="380"/>
        <v>#REF!</v>
      </c>
      <c r="U78" s="69" t="e">
        <f>IF(R78&gt;=5,R78,IF(S78&gt;=5,R78&amp;"/"&amp;S78,R78&amp;"/"&amp;S78))</f>
        <v>#REF!</v>
      </c>
      <c r="V78" s="94"/>
      <c r="W78" s="92"/>
      <c r="X78" s="92"/>
      <c r="Y78" s="22" t="str">
        <f t="shared" si="381"/>
        <v>/</v>
      </c>
      <c r="Z78" s="46">
        <f t="shared" si="382"/>
        <v>0</v>
      </c>
      <c r="AA78" s="28" t="str">
        <f t="shared" si="383"/>
        <v>-</v>
      </c>
      <c r="AB78" s="47">
        <f t="shared" si="384"/>
        <v>0</v>
      </c>
      <c r="AC78" s="65" t="str">
        <f t="shared" si="385"/>
        <v>0/-</v>
      </c>
      <c r="AD78" s="46"/>
      <c r="AE78" s="52"/>
      <c r="AF78" s="22"/>
      <c r="AG78" s="22" t="str">
        <f>IF(AH78&gt;=5,AE78,IF(AI78&gt;=5,AE78&amp;"/"&amp;AF78,AE78&amp;"/"&amp;AF78))</f>
        <v>/</v>
      </c>
      <c r="AH78" s="46">
        <f>ROUND((AD78+AE78)/2,1)</f>
        <v>0</v>
      </c>
      <c r="AI78" s="28" t="str">
        <f t="shared" si="386"/>
        <v>-</v>
      </c>
      <c r="AJ78" s="47">
        <f t="shared" si="387"/>
        <v>0</v>
      </c>
      <c r="AK78" s="65" t="str">
        <f t="shared" si="388"/>
        <v>0/-</v>
      </c>
      <c r="AL78" s="46">
        <v>2</v>
      </c>
      <c r="AM78" s="52"/>
      <c r="AN78" s="22"/>
      <c r="AO78" s="22" t="str">
        <f t="shared" si="389"/>
        <v>/</v>
      </c>
      <c r="AP78" s="46">
        <f t="shared" si="390"/>
        <v>1</v>
      </c>
      <c r="AQ78" s="28" t="str">
        <f t="shared" si="391"/>
        <v>-</v>
      </c>
      <c r="AR78" s="47">
        <f t="shared" si="392"/>
        <v>1</v>
      </c>
      <c r="AS78" s="65" t="str">
        <f t="shared" si="393"/>
        <v>1/-</v>
      </c>
      <c r="AT78" s="92">
        <v>6.5</v>
      </c>
      <c r="AU78" s="92"/>
      <c r="AV78" s="92"/>
      <c r="AW78" s="22" t="str">
        <f t="shared" si="394"/>
        <v>/</v>
      </c>
      <c r="AX78" s="46">
        <f t="shared" si="395"/>
        <v>3.3</v>
      </c>
      <c r="AY78" s="28" t="str">
        <f t="shared" si="396"/>
        <v>-</v>
      </c>
      <c r="AZ78" s="47">
        <f t="shared" si="397"/>
        <v>3.3</v>
      </c>
      <c r="BA78" s="65" t="str">
        <f t="shared" si="398"/>
        <v>3.3/-</v>
      </c>
      <c r="BB78" s="46"/>
      <c r="BC78" s="52"/>
      <c r="BD78" s="22"/>
      <c r="BE78" s="22" t="str">
        <f t="shared" si="399"/>
        <v>/</v>
      </c>
      <c r="BF78" s="46">
        <f t="shared" si="400"/>
        <v>0</v>
      </c>
      <c r="BG78" s="28" t="str">
        <f t="shared" si="401"/>
        <v>-</v>
      </c>
      <c r="BH78" s="47">
        <f t="shared" si="402"/>
        <v>0</v>
      </c>
      <c r="BI78" s="65" t="str">
        <f t="shared" si="403"/>
        <v>0/-</v>
      </c>
      <c r="BJ78" s="46"/>
      <c r="BK78" s="52"/>
      <c r="BL78" s="91"/>
      <c r="BM78" s="22" t="str">
        <f t="shared" si="404"/>
        <v>/</v>
      </c>
      <c r="BN78" s="46">
        <f t="shared" si="405"/>
        <v>0</v>
      </c>
      <c r="BO78" s="28" t="str">
        <f t="shared" si="406"/>
        <v>-</v>
      </c>
      <c r="BP78" s="47">
        <f t="shared" si="407"/>
        <v>0</v>
      </c>
      <c r="BQ78" s="70" t="str">
        <f t="shared" si="408"/>
        <v>0/-</v>
      </c>
      <c r="BR78" s="62" t="e">
        <f t="shared" si="409"/>
        <v>#REF!</v>
      </c>
      <c r="BS78" s="57" t="e">
        <f t="shared" si="410"/>
        <v>#REF!</v>
      </c>
      <c r="BT78" s="48" t="e">
        <f t="shared" si="411"/>
        <v>#REF!</v>
      </c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144"/>
      <c r="EM78" s="51"/>
      <c r="EN78" s="51"/>
      <c r="EO78" s="146" t="str">
        <f t="shared" si="414"/>
        <v>/</v>
      </c>
      <c r="EP78" s="144">
        <f t="shared" si="415"/>
        <v>0</v>
      </c>
      <c r="EQ78" s="147" t="str">
        <f t="shared" si="416"/>
        <v>-</v>
      </c>
      <c r="ER78" s="47">
        <f>MAX(EP78:EQ78)</f>
        <v>0</v>
      </c>
      <c r="ES78" s="68" t="str">
        <f t="shared" si="417"/>
        <v>0/-</v>
      </c>
      <c r="ET78" s="144"/>
      <c r="EU78" s="51"/>
      <c r="EV78" s="51"/>
      <c r="EW78" s="146" t="str">
        <f t="shared" si="418"/>
        <v>/</v>
      </c>
      <c r="EX78" s="144">
        <f t="shared" si="419"/>
        <v>0</v>
      </c>
      <c r="EY78" s="147" t="str">
        <f t="shared" si="420"/>
        <v>-</v>
      </c>
      <c r="EZ78" s="47">
        <f>MAX(EX78:EY78)</f>
        <v>0</v>
      </c>
      <c r="FA78" s="68" t="str">
        <f t="shared" si="421"/>
        <v>0/-</v>
      </c>
      <c r="FB78" s="144"/>
      <c r="FC78" s="51"/>
      <c r="FD78" s="51"/>
      <c r="FE78" s="146" t="str">
        <f t="shared" si="422"/>
        <v>/</v>
      </c>
      <c r="FF78" s="144">
        <f t="shared" si="423"/>
        <v>0</v>
      </c>
      <c r="FG78" s="147" t="str">
        <f t="shared" si="424"/>
        <v>-</v>
      </c>
      <c r="FH78" s="47">
        <f>MAX(FF78:FG78)</f>
        <v>0</v>
      </c>
      <c r="FI78" s="68" t="str">
        <f t="shared" si="425"/>
        <v>0/-</v>
      </c>
      <c r="FJ78" s="14"/>
      <c r="FK78" s="14"/>
      <c r="FL78" s="14"/>
      <c r="FM78" s="14"/>
      <c r="FN78" s="144"/>
      <c r="FO78" s="51"/>
      <c r="FP78" s="51"/>
      <c r="FQ78" s="146" t="str">
        <f t="shared" si="426"/>
        <v>/</v>
      </c>
      <c r="FR78" s="144">
        <f t="shared" si="427"/>
        <v>0</v>
      </c>
      <c r="FS78" s="147" t="str">
        <f t="shared" si="428"/>
        <v>-</v>
      </c>
      <c r="FT78" s="47">
        <f>MAX(FR78:FS78)</f>
        <v>0</v>
      </c>
      <c r="FU78" s="68" t="str">
        <f t="shared" si="429"/>
        <v>0/-</v>
      </c>
      <c r="FV78" s="14"/>
      <c r="FW78" s="14"/>
      <c r="FX78" s="14"/>
      <c r="FY78" s="14"/>
      <c r="FZ78" s="258"/>
      <c r="GA78" s="79"/>
      <c r="GB78" s="79"/>
      <c r="GC78" s="78"/>
      <c r="GD78" s="77"/>
      <c r="GE78" s="83"/>
      <c r="GF78" s="77"/>
      <c r="GG78" s="82"/>
      <c r="GH78" s="88"/>
      <c r="GI78" s="88"/>
      <c r="GJ78" s="73"/>
      <c r="GK78" s="258"/>
      <c r="GL78" s="79"/>
      <c r="GM78" s="79"/>
      <c r="GN78" s="78"/>
      <c r="GO78" s="77"/>
      <c r="GP78" s="83"/>
      <c r="GQ78" s="77"/>
      <c r="GR78" s="82"/>
      <c r="GS78" s="258"/>
      <c r="GT78" s="79"/>
      <c r="GU78" s="79"/>
      <c r="GV78" s="78"/>
      <c r="GW78" s="77"/>
      <c r="GX78" s="83"/>
      <c r="GY78" s="77"/>
      <c r="GZ78" s="82"/>
      <c r="HA78" s="258"/>
      <c r="HB78" s="79"/>
      <c r="HC78" s="79"/>
      <c r="HD78" s="78"/>
      <c r="HE78" s="77"/>
      <c r="HF78" s="83"/>
      <c r="HG78" s="77"/>
      <c r="HH78" s="82"/>
      <c r="HI78" s="14"/>
      <c r="HJ78" s="14"/>
      <c r="HK78" s="14"/>
      <c r="HL78" s="14"/>
      <c r="HM78" s="14"/>
      <c r="HN78" s="14"/>
      <c r="HO78" s="14"/>
      <c r="HP78" s="14"/>
      <c r="HQ78" s="291"/>
      <c r="HR78" s="291"/>
      <c r="HS78" s="73"/>
      <c r="HT78" s="292"/>
      <c r="HU78" s="293"/>
      <c r="HV78" s="294"/>
      <c r="HW78" s="293"/>
      <c r="HX78" s="631"/>
      <c r="HY78" s="631"/>
      <c r="HZ78" s="631"/>
      <c r="IA78" s="632">
        <f>ROUND(SUM(HX78:HZ78)/3,1)</f>
        <v>0</v>
      </c>
      <c r="IB78" s="633">
        <f t="shared" si="412"/>
        <v>0</v>
      </c>
      <c r="IC78" s="634" t="str">
        <f t="shared" si="413"/>
        <v>Kém</v>
      </c>
    </row>
    <row r="79" spans="1:237" s="17" customFormat="1" ht="15" customHeight="1">
      <c r="A79" s="564">
        <v>30</v>
      </c>
      <c r="B79" s="22">
        <v>29</v>
      </c>
      <c r="C79" s="97" t="s">
        <v>143</v>
      </c>
      <c r="D79" s="60" t="s">
        <v>145</v>
      </c>
      <c r="E79" s="61" t="s">
        <v>146</v>
      </c>
      <c r="F79" s="98" t="s">
        <v>66</v>
      </c>
      <c r="G79" s="99" t="s">
        <v>108</v>
      </c>
      <c r="H79" s="99" t="s">
        <v>126</v>
      </c>
      <c r="I79" s="52">
        <v>5</v>
      </c>
      <c r="J79" s="52"/>
      <c r="K79" s="52"/>
      <c r="L79" s="52">
        <v>7</v>
      </c>
      <c r="M79" s="52"/>
      <c r="N79" s="52"/>
      <c r="O79" s="22">
        <v>7</v>
      </c>
      <c r="P79" s="22"/>
      <c r="Q79" s="22"/>
      <c r="R79" s="39" t="e">
        <f>#REF!</f>
        <v>#REF!</v>
      </c>
      <c r="S79" s="40" t="str">
        <f>IF(ISNUMBER(#REF!),#REF!,"-")</f>
        <v>-</v>
      </c>
      <c r="T79" s="93" t="e">
        <f t="shared" si="380"/>
        <v>#REF!</v>
      </c>
      <c r="U79" s="69" t="e">
        <f>IF(R79&gt;=5,R79,IF(S79&gt;=5,R79&amp;"/"&amp;S79,R79&amp;"/"&amp;S79))</f>
        <v>#REF!</v>
      </c>
      <c r="V79" s="94"/>
      <c r="W79" s="92"/>
      <c r="X79" s="92"/>
      <c r="Y79" s="22" t="str">
        <f t="shared" si="381"/>
        <v>/</v>
      </c>
      <c r="Z79" s="46">
        <f t="shared" si="382"/>
        <v>0</v>
      </c>
      <c r="AA79" s="28" t="str">
        <f t="shared" si="383"/>
        <v>-</v>
      </c>
      <c r="AB79" s="47">
        <f t="shared" si="384"/>
        <v>0</v>
      </c>
      <c r="AC79" s="65" t="str">
        <f t="shared" si="385"/>
        <v>0/-</v>
      </c>
      <c r="AD79" s="46"/>
      <c r="AE79" s="52"/>
      <c r="AF79" s="22"/>
      <c r="AG79" s="22" t="str">
        <f>IF(AH79&gt;=5,AE79,IF(AI79&gt;=5,AE79&amp;"/"&amp;AF79,AE79&amp;"/"&amp;AF79))</f>
        <v>/</v>
      </c>
      <c r="AH79" s="46">
        <f>ROUND((AD79+AE79)/2,1)</f>
        <v>0</v>
      </c>
      <c r="AI79" s="28" t="str">
        <f t="shared" si="386"/>
        <v>-</v>
      </c>
      <c r="AJ79" s="47">
        <f t="shared" si="387"/>
        <v>0</v>
      </c>
      <c r="AK79" s="65" t="str">
        <f t="shared" si="388"/>
        <v>0/-</v>
      </c>
      <c r="AL79" s="46">
        <v>6</v>
      </c>
      <c r="AM79" s="52"/>
      <c r="AN79" s="22"/>
      <c r="AO79" s="22" t="str">
        <f t="shared" si="389"/>
        <v>/</v>
      </c>
      <c r="AP79" s="46">
        <f t="shared" si="390"/>
        <v>3</v>
      </c>
      <c r="AQ79" s="28" t="str">
        <f t="shared" si="391"/>
        <v>-</v>
      </c>
      <c r="AR79" s="47">
        <f t="shared" si="392"/>
        <v>3</v>
      </c>
      <c r="AS79" s="65" t="str">
        <f t="shared" si="393"/>
        <v>3/-</v>
      </c>
      <c r="AT79" s="92"/>
      <c r="AU79" s="92"/>
      <c r="AV79" s="92"/>
      <c r="AW79" s="22" t="str">
        <f t="shared" si="394"/>
        <v>/</v>
      </c>
      <c r="AX79" s="46">
        <f t="shared" si="395"/>
        <v>0</v>
      </c>
      <c r="AY79" s="28" t="str">
        <f t="shared" si="396"/>
        <v>-</v>
      </c>
      <c r="AZ79" s="47">
        <f t="shared" si="397"/>
        <v>0</v>
      </c>
      <c r="BA79" s="65" t="str">
        <f t="shared" si="398"/>
        <v>0/-</v>
      </c>
      <c r="BB79" s="46"/>
      <c r="BC79" s="52"/>
      <c r="BD79" s="22"/>
      <c r="BE79" s="22" t="str">
        <f t="shared" si="399"/>
        <v>/</v>
      </c>
      <c r="BF79" s="46">
        <f t="shared" si="400"/>
        <v>0</v>
      </c>
      <c r="BG79" s="28" t="str">
        <f t="shared" si="401"/>
        <v>-</v>
      </c>
      <c r="BH79" s="47">
        <f t="shared" si="402"/>
        <v>0</v>
      </c>
      <c r="BI79" s="65" t="str">
        <f t="shared" si="403"/>
        <v>0/-</v>
      </c>
      <c r="BJ79" s="46"/>
      <c r="BK79" s="52"/>
      <c r="BL79" s="91"/>
      <c r="BM79" s="22" t="str">
        <f t="shared" si="404"/>
        <v>/</v>
      </c>
      <c r="BN79" s="46">
        <f t="shared" si="405"/>
        <v>0</v>
      </c>
      <c r="BO79" s="28" t="str">
        <f t="shared" si="406"/>
        <v>-</v>
      </c>
      <c r="BP79" s="47">
        <f t="shared" si="407"/>
        <v>0</v>
      </c>
      <c r="BQ79" s="70" t="str">
        <f t="shared" si="408"/>
        <v>0/-</v>
      </c>
      <c r="BR79" s="62" t="e">
        <f t="shared" si="409"/>
        <v>#REF!</v>
      </c>
      <c r="BS79" s="57" t="e">
        <f t="shared" si="410"/>
        <v>#REF!</v>
      </c>
      <c r="BT79" s="48" t="e">
        <f t="shared" si="411"/>
        <v>#REF!</v>
      </c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144"/>
      <c r="EM79" s="51"/>
      <c r="EN79" s="51"/>
      <c r="EO79" s="146" t="str">
        <f t="shared" si="414"/>
        <v>/</v>
      </c>
      <c r="EP79" s="144">
        <f t="shared" si="415"/>
        <v>0</v>
      </c>
      <c r="EQ79" s="147" t="str">
        <f t="shared" si="416"/>
        <v>-</v>
      </c>
      <c r="ER79" s="47">
        <f>MAX(EP79:EQ79)</f>
        <v>0</v>
      </c>
      <c r="ES79" s="68" t="str">
        <f t="shared" si="417"/>
        <v>0/-</v>
      </c>
      <c r="ET79" s="144"/>
      <c r="EU79" s="51"/>
      <c r="EV79" s="51"/>
      <c r="EW79" s="146" t="str">
        <f t="shared" si="418"/>
        <v>/</v>
      </c>
      <c r="EX79" s="144">
        <f t="shared" si="419"/>
        <v>0</v>
      </c>
      <c r="EY79" s="147" t="str">
        <f t="shared" si="420"/>
        <v>-</v>
      </c>
      <c r="EZ79" s="47">
        <f>MAX(EX79:EY79)</f>
        <v>0</v>
      </c>
      <c r="FA79" s="68" t="str">
        <f t="shared" si="421"/>
        <v>0/-</v>
      </c>
      <c r="FB79" s="144"/>
      <c r="FC79" s="51"/>
      <c r="FD79" s="51"/>
      <c r="FE79" s="146" t="str">
        <f t="shared" si="422"/>
        <v>/</v>
      </c>
      <c r="FF79" s="144">
        <f t="shared" si="423"/>
        <v>0</v>
      </c>
      <c r="FG79" s="147" t="str">
        <f t="shared" si="424"/>
        <v>-</v>
      </c>
      <c r="FH79" s="47">
        <f>MAX(FF79:FG79)</f>
        <v>0</v>
      </c>
      <c r="FI79" s="68" t="str">
        <f t="shared" si="425"/>
        <v>0/-</v>
      </c>
      <c r="FJ79" s="14"/>
      <c r="FK79" s="14"/>
      <c r="FL79" s="14"/>
      <c r="FM79" s="14"/>
      <c r="FN79" s="144"/>
      <c r="FO79" s="51"/>
      <c r="FP79" s="51"/>
      <c r="FQ79" s="146" t="str">
        <f t="shared" si="426"/>
        <v>/</v>
      </c>
      <c r="FR79" s="144">
        <f t="shared" si="427"/>
        <v>0</v>
      </c>
      <c r="FS79" s="147" t="str">
        <f t="shared" si="428"/>
        <v>-</v>
      </c>
      <c r="FT79" s="47">
        <f>MAX(FR79:FS79)</f>
        <v>0</v>
      </c>
      <c r="FU79" s="68" t="str">
        <f t="shared" si="429"/>
        <v>0/-</v>
      </c>
      <c r="FV79" s="14"/>
      <c r="FW79" s="14"/>
      <c r="FX79" s="14"/>
      <c r="FY79" s="14"/>
      <c r="FZ79" s="258"/>
      <c r="GA79" s="79"/>
      <c r="GB79" s="79"/>
      <c r="GC79" s="78"/>
      <c r="GD79" s="77"/>
      <c r="GE79" s="83"/>
      <c r="GF79" s="77"/>
      <c r="GG79" s="82"/>
      <c r="GH79" s="88"/>
      <c r="GI79" s="88"/>
      <c r="GJ79" s="73"/>
      <c r="GK79" s="258"/>
      <c r="GL79" s="79"/>
      <c r="GM79" s="79"/>
      <c r="GN79" s="78"/>
      <c r="GO79" s="77"/>
      <c r="GP79" s="83"/>
      <c r="GQ79" s="77"/>
      <c r="GR79" s="82"/>
      <c r="GS79" s="258"/>
      <c r="GT79" s="79"/>
      <c r="GU79" s="79"/>
      <c r="GV79" s="78"/>
      <c r="GW79" s="77"/>
      <c r="GX79" s="83"/>
      <c r="GY79" s="77"/>
      <c r="GZ79" s="82"/>
      <c r="HA79" s="258"/>
      <c r="HB79" s="79"/>
      <c r="HC79" s="79"/>
      <c r="HD79" s="78"/>
      <c r="HE79" s="77"/>
      <c r="HF79" s="83"/>
      <c r="HG79" s="77"/>
      <c r="HH79" s="82"/>
      <c r="HI79" s="14"/>
      <c r="HJ79" s="14"/>
      <c r="HK79" s="14"/>
      <c r="HL79" s="14"/>
      <c r="HM79" s="14"/>
      <c r="HN79" s="14"/>
      <c r="HO79" s="14"/>
      <c r="HP79" s="14"/>
      <c r="HQ79" s="291"/>
      <c r="HR79" s="291"/>
      <c r="HS79" s="73"/>
      <c r="HT79" s="292"/>
      <c r="HU79" s="293"/>
      <c r="HV79" s="294"/>
      <c r="HW79" s="293"/>
      <c r="HX79" s="631"/>
      <c r="HY79" s="631"/>
      <c r="HZ79" s="631"/>
      <c r="IA79" s="632">
        <f>ROUND(SUM(HX79:HZ79)/3,1)</f>
        <v>0</v>
      </c>
      <c r="IB79" s="633">
        <f t="shared" si="412"/>
        <v>0</v>
      </c>
      <c r="IC79" s="634" t="str">
        <f t="shared" si="413"/>
        <v>Kém</v>
      </c>
    </row>
    <row r="80" spans="1:237" s="17" customFormat="1" ht="15" customHeight="1">
      <c r="A80" s="564">
        <v>31</v>
      </c>
      <c r="B80" s="22">
        <v>2</v>
      </c>
      <c r="C80" s="97" t="s">
        <v>69</v>
      </c>
      <c r="D80" s="60" t="s">
        <v>91</v>
      </c>
      <c r="E80" s="61" t="s">
        <v>51</v>
      </c>
      <c r="F80" s="98" t="s">
        <v>66</v>
      </c>
      <c r="G80" s="99" t="s">
        <v>102</v>
      </c>
      <c r="H80" s="99" t="s">
        <v>124</v>
      </c>
      <c r="I80" s="90">
        <v>3</v>
      </c>
      <c r="J80" s="90"/>
      <c r="K80" s="90"/>
      <c r="L80" s="90">
        <v>0</v>
      </c>
      <c r="M80" s="90"/>
      <c r="N80" s="90"/>
      <c r="O80" s="76">
        <v>7</v>
      </c>
      <c r="P80" s="76"/>
      <c r="Q80" s="76"/>
      <c r="R80" s="39" t="e">
        <f>#REF!</f>
        <v>#REF!</v>
      </c>
      <c r="S80" s="40" t="str">
        <f>IF(ISNUMBER(#REF!),#REF!,"-")</f>
        <v>-</v>
      </c>
      <c r="T80" s="103" t="e">
        <f t="shared" si="380"/>
        <v>#REF!</v>
      </c>
      <c r="U80" s="104" t="s">
        <v>210</v>
      </c>
      <c r="V80" s="94">
        <v>5.6</v>
      </c>
      <c r="W80" s="92">
        <v>0</v>
      </c>
      <c r="X80" s="92"/>
      <c r="Y80" s="22" t="str">
        <f t="shared" si="381"/>
        <v>0/</v>
      </c>
      <c r="Z80" s="46">
        <f t="shared" si="382"/>
        <v>2.8</v>
      </c>
      <c r="AA80" s="28" t="str">
        <f t="shared" si="383"/>
        <v>-</v>
      </c>
      <c r="AB80" s="105">
        <f t="shared" si="384"/>
        <v>2.8</v>
      </c>
      <c r="AC80" s="106" t="str">
        <f t="shared" si="385"/>
        <v>2.8/-</v>
      </c>
      <c r="AD80" s="144">
        <v>5</v>
      </c>
      <c r="AE80" s="145">
        <v>5</v>
      </c>
      <c r="AF80" s="148"/>
      <c r="AG80" s="146">
        <v>5</v>
      </c>
      <c r="AH80" s="144">
        <v>5</v>
      </c>
      <c r="AI80" s="147" t="str">
        <f t="shared" si="386"/>
        <v>-</v>
      </c>
      <c r="AJ80" s="47">
        <f t="shared" si="387"/>
        <v>5</v>
      </c>
      <c r="AK80" s="70">
        <f t="shared" si="388"/>
        <v>5</v>
      </c>
      <c r="AL80" s="46">
        <v>4.5</v>
      </c>
      <c r="AM80" s="52">
        <v>0</v>
      </c>
      <c r="AN80" s="44">
        <v>0</v>
      </c>
      <c r="AO80" s="22" t="str">
        <f t="shared" si="389"/>
        <v>0/0</v>
      </c>
      <c r="AP80" s="46">
        <f t="shared" si="390"/>
        <v>2.3</v>
      </c>
      <c r="AQ80" s="28">
        <f t="shared" si="391"/>
        <v>2.3</v>
      </c>
      <c r="AR80" s="47">
        <f t="shared" si="392"/>
        <v>2.3</v>
      </c>
      <c r="AS80" s="65" t="str">
        <f t="shared" si="393"/>
        <v>2.3/2.3</v>
      </c>
      <c r="AT80" s="46">
        <v>7.5</v>
      </c>
      <c r="AU80" s="52">
        <v>0</v>
      </c>
      <c r="AV80" s="44"/>
      <c r="AW80" s="22" t="str">
        <f t="shared" si="394"/>
        <v>0/</v>
      </c>
      <c r="AX80" s="46">
        <f t="shared" si="395"/>
        <v>3.8</v>
      </c>
      <c r="AY80" s="28" t="str">
        <f t="shared" si="396"/>
        <v>-</v>
      </c>
      <c r="AZ80" s="105">
        <f t="shared" si="397"/>
        <v>3.8</v>
      </c>
      <c r="BA80" s="106" t="str">
        <f t="shared" si="398"/>
        <v>3.8/-</v>
      </c>
      <c r="BB80" s="46">
        <v>5</v>
      </c>
      <c r="BC80" s="52">
        <v>0</v>
      </c>
      <c r="BD80" s="44"/>
      <c r="BE80" s="22" t="str">
        <f t="shared" si="399"/>
        <v>0/</v>
      </c>
      <c r="BF80" s="46">
        <f t="shared" si="400"/>
        <v>2.5</v>
      </c>
      <c r="BG80" s="28" t="str">
        <f t="shared" si="401"/>
        <v>-</v>
      </c>
      <c r="BH80" s="47">
        <f t="shared" si="402"/>
        <v>2.5</v>
      </c>
      <c r="BI80" s="65" t="str">
        <f t="shared" si="403"/>
        <v>2.5/-</v>
      </c>
      <c r="BJ80" s="46">
        <v>4</v>
      </c>
      <c r="BK80" s="52">
        <v>0</v>
      </c>
      <c r="BL80" s="76">
        <v>0</v>
      </c>
      <c r="BM80" s="22" t="str">
        <f t="shared" si="404"/>
        <v>0/0</v>
      </c>
      <c r="BN80" s="46">
        <f t="shared" si="405"/>
        <v>2</v>
      </c>
      <c r="BO80" s="28">
        <f t="shared" si="406"/>
        <v>2</v>
      </c>
      <c r="BP80" s="47">
        <f t="shared" si="407"/>
        <v>2</v>
      </c>
      <c r="BQ80" s="70" t="str">
        <f t="shared" si="408"/>
        <v>2/2</v>
      </c>
      <c r="BR80" s="62" t="e">
        <f t="shared" si="409"/>
        <v>#REF!</v>
      </c>
      <c r="BS80" s="57" t="e">
        <f t="shared" si="410"/>
        <v>#REF!</v>
      </c>
      <c r="BT80" s="48" t="e">
        <f t="shared" si="411"/>
        <v>#REF!</v>
      </c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144"/>
      <c r="EM80" s="51"/>
      <c r="EN80" s="51"/>
      <c r="EO80" s="146" t="str">
        <f t="shared" si="414"/>
        <v>/</v>
      </c>
      <c r="EP80" s="144">
        <f t="shared" si="415"/>
        <v>0</v>
      </c>
      <c r="EQ80" s="147" t="str">
        <f t="shared" si="416"/>
        <v>-</v>
      </c>
      <c r="ER80" s="47">
        <f>MAX(EP80:EQ80)</f>
        <v>0</v>
      </c>
      <c r="ES80" s="68" t="str">
        <f t="shared" si="417"/>
        <v>0/-</v>
      </c>
      <c r="ET80" s="144"/>
      <c r="EU80" s="51"/>
      <c r="EV80" s="51"/>
      <c r="EW80" s="146" t="str">
        <f t="shared" si="418"/>
        <v>/</v>
      </c>
      <c r="EX80" s="144">
        <f t="shared" si="419"/>
        <v>0</v>
      </c>
      <c r="EY80" s="147" t="str">
        <f t="shared" si="420"/>
        <v>-</v>
      </c>
      <c r="EZ80" s="47">
        <f>MAX(EX80:EY80)</f>
        <v>0</v>
      </c>
      <c r="FA80" s="68" t="str">
        <f t="shared" si="421"/>
        <v>0/-</v>
      </c>
      <c r="FB80" s="144"/>
      <c r="FC80" s="51"/>
      <c r="FD80" s="51"/>
      <c r="FE80" s="146" t="str">
        <f t="shared" si="422"/>
        <v>/</v>
      </c>
      <c r="FF80" s="144">
        <f t="shared" si="423"/>
        <v>0</v>
      </c>
      <c r="FG80" s="147" t="str">
        <f t="shared" si="424"/>
        <v>-</v>
      </c>
      <c r="FH80" s="47">
        <f>MAX(FF80:FG80)</f>
        <v>0</v>
      </c>
      <c r="FI80" s="68" t="str">
        <f t="shared" si="425"/>
        <v>0/-</v>
      </c>
      <c r="FJ80" s="14"/>
      <c r="FK80" s="14"/>
      <c r="FL80" s="14"/>
      <c r="FM80" s="14"/>
      <c r="FN80" s="144"/>
      <c r="FO80" s="51"/>
      <c r="FP80" s="51"/>
      <c r="FQ80" s="146" t="str">
        <f t="shared" si="426"/>
        <v>/</v>
      </c>
      <c r="FR80" s="144">
        <f t="shared" si="427"/>
        <v>0</v>
      </c>
      <c r="FS80" s="147" t="str">
        <f t="shared" si="428"/>
        <v>-</v>
      </c>
      <c r="FT80" s="47">
        <f>MAX(FR80:FS80)</f>
        <v>0</v>
      </c>
      <c r="FU80" s="68" t="str">
        <f t="shared" si="429"/>
        <v>0/-</v>
      </c>
      <c r="FV80" s="14"/>
      <c r="FW80" s="14"/>
      <c r="FX80" s="14"/>
      <c r="FY80" s="14"/>
      <c r="FZ80" s="258"/>
      <c r="GA80" s="79"/>
      <c r="GB80" s="79"/>
      <c r="GC80" s="78"/>
      <c r="GD80" s="77"/>
      <c r="GE80" s="83"/>
      <c r="GF80" s="77"/>
      <c r="GG80" s="82"/>
      <c r="GH80" s="88"/>
      <c r="GI80" s="88"/>
      <c r="GJ80" s="73"/>
      <c r="GK80" s="144">
        <v>5</v>
      </c>
      <c r="GL80" s="51">
        <v>7</v>
      </c>
      <c r="GM80" s="51"/>
      <c r="GN80" s="146">
        <f>IF(GO80&gt;=5,GL80,IF(GP80&gt;=5,GL80&amp;"/"&amp;GM80,GL80&amp;"/"&amp;GM80))</f>
        <v>7</v>
      </c>
      <c r="GO80" s="144">
        <f>ROUND((GK80+GL80)/2,1)</f>
        <v>6</v>
      </c>
      <c r="GP80" s="147" t="str">
        <f>IF(ISNUMBER(GM80),ROUND((GK80+GM80)/2,1),"-")</f>
        <v>-</v>
      </c>
      <c r="GQ80" s="47">
        <f>MAX(GO80:GP80)</f>
        <v>6</v>
      </c>
      <c r="GR80" s="68">
        <f>IF(GO80&gt;=5,GO80,IF(GP80&gt;=5,GO80&amp;"/"&amp;GP80,GO80&amp;"/"&amp;GP80))</f>
        <v>6</v>
      </c>
      <c r="GS80" s="144">
        <v>5</v>
      </c>
      <c r="GT80" s="51">
        <v>7</v>
      </c>
      <c r="GU80" s="51"/>
      <c r="GV80" s="146">
        <f>IF(GW80&gt;=5,GT80,IF(GX80&gt;=5,GT80&amp;"/"&amp;GU80,GT80&amp;"/"&amp;GU80))</f>
        <v>7</v>
      </c>
      <c r="GW80" s="144">
        <f>ROUND((GS80+GT80)/2,1)</f>
        <v>6</v>
      </c>
      <c r="GX80" s="147" t="str">
        <f>IF(ISNUMBER(GU80),ROUND((GS80+GU80)/2,1),"-")</f>
        <v>-</v>
      </c>
      <c r="GY80" s="47">
        <f>MAX(GW80:GX80)</f>
        <v>6</v>
      </c>
      <c r="GZ80" s="68">
        <f>IF(GW80&gt;=5,GW80,IF(GX80&gt;=5,GW80&amp;"/"&amp;GX80,GW80&amp;"/"&amp;GX80))</f>
        <v>6</v>
      </c>
      <c r="HA80" s="144">
        <v>5</v>
      </c>
      <c r="HB80" s="51">
        <v>7</v>
      </c>
      <c r="HC80" s="51"/>
      <c r="HD80" s="146">
        <f>IF(HE80&gt;=5,HB80,IF(HF80&gt;=5,HB80&amp;"/"&amp;HC80,HB80&amp;"/"&amp;HC80))</f>
        <v>7</v>
      </c>
      <c r="HE80" s="144">
        <f>ROUND((HA80+HB80)/2,1)</f>
        <v>6</v>
      </c>
      <c r="HF80" s="147" t="str">
        <f>IF(ISNUMBER(HC80),ROUND((HA80+HC80)/2,1),"-")</f>
        <v>-</v>
      </c>
      <c r="HG80" s="47">
        <f>MAX(HE80:HF80)</f>
        <v>6</v>
      </c>
      <c r="HH80" s="68">
        <f>IF(HE80&gt;=5,HE80,IF(HF80&gt;=5,HE80&amp;"/"&amp;HF80,HE80&amp;"/"&amp;HF80))</f>
        <v>6</v>
      </c>
      <c r="HI80" s="256">
        <v>8</v>
      </c>
      <c r="HJ80" s="256"/>
      <c r="HK80" s="256">
        <f>MAX(HI80:HJ80)</f>
        <v>8</v>
      </c>
      <c r="HL80" s="257">
        <f>IF(HI80&gt;=5,HI80,IF(HJ80&gt;=5,HI80&amp;"/"&amp;HJ80,HI80&amp;"/"&amp;HJ80))</f>
        <v>8</v>
      </c>
      <c r="HM80" s="256">
        <v>8</v>
      </c>
      <c r="HN80" s="256"/>
      <c r="HO80" s="256">
        <f>MAX(HM80:HN80)</f>
        <v>8</v>
      </c>
      <c r="HP80" s="257">
        <f>IF(HM80&gt;=5,HM80,IF(HN80&gt;=5,HM80&amp;"/"&amp;HN80,HM80&amp;"/"&amp;HN80))</f>
        <v>8</v>
      </c>
      <c r="HQ80" s="291"/>
      <c r="HR80" s="291"/>
      <c r="HS80" s="73"/>
      <c r="HT80" s="292"/>
      <c r="HU80" s="293"/>
      <c r="HV80" s="294"/>
      <c r="HW80" s="293"/>
      <c r="HX80" s="631"/>
      <c r="HY80" s="631"/>
      <c r="HZ80" s="631"/>
      <c r="IA80" s="632">
        <f>ROUND(SUM(HX80:HZ80)/3,1)</f>
        <v>0</v>
      </c>
      <c r="IB80" s="633">
        <f t="shared" si="412"/>
        <v>0</v>
      </c>
      <c r="IC80" s="634" t="str">
        <f t="shared" si="413"/>
        <v>Kém</v>
      </c>
    </row>
    <row r="81" spans="1:237" ht="25.5" customHeight="1">
      <c r="A81" s="564">
        <v>32</v>
      </c>
      <c r="B81" s="22">
        <v>46</v>
      </c>
      <c r="C81" s="97" t="s">
        <v>199</v>
      </c>
      <c r="D81" s="60" t="s">
        <v>202</v>
      </c>
      <c r="E81" s="61" t="s">
        <v>28</v>
      </c>
      <c r="F81" s="98" t="s">
        <v>66</v>
      </c>
      <c r="G81" s="99" t="s">
        <v>204</v>
      </c>
      <c r="H81" s="99" t="s">
        <v>68</v>
      </c>
      <c r="I81" s="52">
        <v>3</v>
      </c>
      <c r="J81" s="52">
        <v>0</v>
      </c>
      <c r="K81" s="179" t="s">
        <v>231</v>
      </c>
      <c r="L81" s="52">
        <v>4</v>
      </c>
      <c r="M81" s="52">
        <v>0</v>
      </c>
      <c r="N81" s="179" t="s">
        <v>232</v>
      </c>
      <c r="O81" s="44">
        <v>7</v>
      </c>
      <c r="P81" s="44"/>
      <c r="Q81" s="22">
        <f>O81</f>
        <v>7</v>
      </c>
      <c r="R81" s="46">
        <f>ROUND((I81+L81+O81)/3,1)</f>
        <v>4.7</v>
      </c>
      <c r="S81" s="40">
        <v>4.7</v>
      </c>
      <c r="T81" s="93">
        <f t="shared" si="380"/>
        <v>4.7</v>
      </c>
      <c r="U81" s="180" t="str">
        <f>IF(R81&gt;=5,R81,IF(S81&gt;=5,R81&amp;"/"&amp;S81,R81&amp;"/"&amp;S81))</f>
        <v>4.7/4.7</v>
      </c>
      <c r="V81" s="157">
        <v>7.6</v>
      </c>
      <c r="W81" s="92">
        <v>5</v>
      </c>
      <c r="X81" s="92"/>
      <c r="Y81" s="22">
        <f t="shared" si="381"/>
        <v>5</v>
      </c>
      <c r="Z81" s="46">
        <f t="shared" si="382"/>
        <v>6.3</v>
      </c>
      <c r="AA81" s="28" t="str">
        <f t="shared" si="383"/>
        <v>-</v>
      </c>
      <c r="AB81" s="47">
        <f t="shared" si="384"/>
        <v>6.3</v>
      </c>
      <c r="AC81" s="65">
        <f t="shared" si="385"/>
        <v>6.3</v>
      </c>
      <c r="AD81" s="46">
        <v>6</v>
      </c>
      <c r="AE81" s="52">
        <v>6</v>
      </c>
      <c r="AF81" s="44"/>
      <c r="AG81" s="22">
        <f>IF(AH81&gt;=5,AE81,IF(AI81&gt;=5,AE81&amp;"/"&amp;AF81,AE81&amp;"/"&amp;AF81))</f>
        <v>6</v>
      </c>
      <c r="AH81" s="46">
        <f>ROUND((AD81+AE81)/2,1)</f>
        <v>6</v>
      </c>
      <c r="AI81" s="28" t="str">
        <f t="shared" si="386"/>
        <v>-</v>
      </c>
      <c r="AJ81" s="144">
        <f t="shared" si="387"/>
        <v>6</v>
      </c>
      <c r="AK81" s="154">
        <f t="shared" si="388"/>
        <v>6</v>
      </c>
      <c r="AL81" s="152">
        <v>6</v>
      </c>
      <c r="AM81" s="52">
        <v>2</v>
      </c>
      <c r="AN81" s="44">
        <v>4</v>
      </c>
      <c r="AO81" s="22" t="str">
        <f t="shared" si="389"/>
        <v>2/4</v>
      </c>
      <c r="AP81" s="46">
        <f t="shared" si="390"/>
        <v>4</v>
      </c>
      <c r="AQ81" s="28">
        <f t="shared" si="391"/>
        <v>5</v>
      </c>
      <c r="AR81" s="47">
        <f t="shared" si="392"/>
        <v>5</v>
      </c>
      <c r="AS81" s="65" t="str">
        <f t="shared" si="393"/>
        <v>4/5</v>
      </c>
      <c r="AT81" s="92">
        <v>6</v>
      </c>
      <c r="AU81" s="92">
        <v>6</v>
      </c>
      <c r="AV81" s="92"/>
      <c r="AW81" s="22">
        <f t="shared" si="394"/>
        <v>6</v>
      </c>
      <c r="AX81" s="46">
        <f t="shared" si="395"/>
        <v>6</v>
      </c>
      <c r="AY81" s="28" t="str">
        <f t="shared" si="396"/>
        <v>-</v>
      </c>
      <c r="AZ81" s="47">
        <f t="shared" si="397"/>
        <v>6</v>
      </c>
      <c r="BA81" s="69">
        <f t="shared" si="398"/>
        <v>6</v>
      </c>
      <c r="BB81" s="46">
        <v>5.5</v>
      </c>
      <c r="BC81" s="52">
        <v>1</v>
      </c>
      <c r="BD81" s="22">
        <v>3</v>
      </c>
      <c r="BE81" s="22" t="str">
        <f t="shared" si="399"/>
        <v>1/3</v>
      </c>
      <c r="BF81" s="46">
        <f t="shared" si="400"/>
        <v>3.3</v>
      </c>
      <c r="BG81" s="28">
        <f t="shared" si="401"/>
        <v>4.3</v>
      </c>
      <c r="BH81" s="130">
        <f t="shared" si="402"/>
        <v>4.3</v>
      </c>
      <c r="BI81" s="131" t="str">
        <f t="shared" si="403"/>
        <v>3.3/4.3</v>
      </c>
      <c r="BJ81" s="46">
        <v>6</v>
      </c>
      <c r="BK81" s="52">
        <v>3</v>
      </c>
      <c r="BL81" s="44">
        <v>4</v>
      </c>
      <c r="BM81" s="22" t="str">
        <f t="shared" si="404"/>
        <v>3/4</v>
      </c>
      <c r="BN81" s="46">
        <f t="shared" si="405"/>
        <v>4.5</v>
      </c>
      <c r="BO81" s="28">
        <f t="shared" si="406"/>
        <v>5</v>
      </c>
      <c r="BP81" s="47">
        <f t="shared" si="407"/>
        <v>5</v>
      </c>
      <c r="BQ81" s="70" t="str">
        <f t="shared" si="408"/>
        <v>4.5/5</v>
      </c>
      <c r="BR81" s="132">
        <f t="shared" si="409"/>
        <v>5.3</v>
      </c>
      <c r="BS81" s="133">
        <f t="shared" si="410"/>
        <v>5.6</v>
      </c>
      <c r="BT81" s="48" t="str">
        <f t="shared" si="411"/>
        <v>TB</v>
      </c>
      <c r="BU81" s="46"/>
      <c r="BV81" s="52"/>
      <c r="BW81" s="44"/>
      <c r="BX81" s="22" t="str">
        <f>IF(BY81&gt;=5,BV81,IF(BZ81&gt;=5,BV81&amp;"/"&amp;BW81,BV81&amp;"/"&amp;BW81))</f>
        <v>/</v>
      </c>
      <c r="BY81" s="46">
        <f>ROUND((BU81+BV81)/2,1)</f>
        <v>0</v>
      </c>
      <c r="BZ81" s="28" t="str">
        <f>IF(ISNUMBER(BW81),ROUND((BU81+BW81)/2,1),"-")</f>
        <v>-</v>
      </c>
      <c r="CA81" s="47">
        <f>MAX(BY81:BZ81)</f>
        <v>0</v>
      </c>
      <c r="CB81" s="65" t="str">
        <f>IF(BY81&gt;=5,BY81,IF(BZ81&gt;=5,BY81&amp;"/"&amp;BZ81,BY81&amp;"/"&amp;BZ81))</f>
        <v>0/-</v>
      </c>
      <c r="CC81" s="46"/>
      <c r="CD81" s="51"/>
      <c r="CE81" s="51"/>
      <c r="CF81" s="22" t="str">
        <f>IF(CG81&gt;=5,CD81,IF(CH81&gt;=5,CD81&amp;"/"&amp;CE81,CD81&amp;"/"&amp;CE81))</f>
        <v>/</v>
      </c>
      <c r="CG81" s="46">
        <f>ROUND((CC81+CD81)/2,1)</f>
        <v>0</v>
      </c>
      <c r="CH81" s="28" t="str">
        <f>IF(ISNUMBER(CE81),ROUND((CC81+CE81)/2,1),"-")</f>
        <v>-</v>
      </c>
      <c r="CI81" s="47">
        <f>MAX(CG81:CH81)</f>
        <v>0</v>
      </c>
      <c r="CJ81" s="66" t="str">
        <f>IF(CG81&gt;=5,CG81,IF(CH81&gt;=5,CG81&amp;"/"&amp;CH81,CG81&amp;"/"&amp;CH81))</f>
        <v>0/-</v>
      </c>
      <c r="CK81" s="46">
        <v>3.3</v>
      </c>
      <c r="CL81" s="51"/>
      <c r="CM81" s="51"/>
      <c r="CN81" s="22" t="str">
        <f>IF(CO81&gt;=5,CL81,IF(CP81&gt;=5,CL81&amp;"/"&amp;CM81,CL81&amp;"/"&amp;CM81))</f>
        <v>/</v>
      </c>
      <c r="CO81" s="46">
        <f>ROUND((CK81+CL81)/2,1)</f>
        <v>1.7</v>
      </c>
      <c r="CP81" s="28" t="str">
        <f>IF(ISNUMBER(CM81),ROUND((CK81+CM81)/2,1),"-")</f>
        <v>-</v>
      </c>
      <c r="CQ81" s="47">
        <f>MAX(CO81:CP81)</f>
        <v>1.7</v>
      </c>
      <c r="CR81" s="67" t="str">
        <f>IF(CO81&gt;=5,CO81,IF(CP81&gt;=5,CO81&amp;"/"&amp;CP81,CO81&amp;"/"&amp;CP81))</f>
        <v>1.7/-</v>
      </c>
      <c r="CS81" s="46"/>
      <c r="CT81" s="51"/>
      <c r="CU81" s="51"/>
      <c r="CV81" s="22" t="str">
        <f>IF(CW81&gt;=5,CT81,IF(CX81&gt;=5,CT81&amp;"/"&amp;CU81,CT81&amp;"/"&amp;CU81))</f>
        <v>/</v>
      </c>
      <c r="CW81" s="46">
        <f>ROUND((CS81+CT81)/2,1)</f>
        <v>0</v>
      </c>
      <c r="CX81" s="28" t="str">
        <f>IF(ISNUMBER(CU81),ROUND((CS81+CU81)/2,1),"-")</f>
        <v>-</v>
      </c>
      <c r="CY81" s="47">
        <f>MAX(CW81:CX81)</f>
        <v>0</v>
      </c>
      <c r="CZ81" s="67" t="str">
        <f>IF(CW81&gt;=5,CW81,IF(CX81&gt;=5,CW81&amp;"/"&amp;CX81,CW81&amp;"/"&amp;CX81))</f>
        <v>0/-</v>
      </c>
      <c r="DA81" s="46"/>
      <c r="DB81" s="51"/>
      <c r="DC81" s="49"/>
      <c r="DD81" s="22" t="str">
        <f>IF(DE81&gt;=5,DB81,IF(DF81&gt;=5,DB81&amp;"/"&amp;DC81,DB81&amp;"/"&amp;DC81))</f>
        <v>/</v>
      </c>
      <c r="DE81" s="46">
        <f>ROUND((DA81+DB81)/2,1)</f>
        <v>0</v>
      </c>
      <c r="DF81" s="28" t="str">
        <f>IF(ISNUMBER(DC81),ROUND((DA81+DC81)/2,1),"-")</f>
        <v>-</v>
      </c>
      <c r="DG81" s="47">
        <f>MAX(DE81:DF81)</f>
        <v>0</v>
      </c>
      <c r="DH81" s="67" t="str">
        <f>IF(DE81&gt;=5,DE81,IF(DF81&gt;=5,DE81&amp;"/"&amp;DF81,DE81&amp;"/"&amp;DF81))</f>
        <v>0/-</v>
      </c>
      <c r="DI81" s="46"/>
      <c r="DJ81" s="51"/>
      <c r="DK81" s="53"/>
      <c r="DL81" s="22" t="str">
        <f>IF(DM81&gt;=5,DJ81,IF(DN81&gt;=5,DJ81&amp;"/"&amp;DK81,DJ81&amp;"/"&amp;DK81))</f>
        <v>/</v>
      </c>
      <c r="DM81" s="46">
        <f>ROUND((DI81+DJ81)/2,1)</f>
        <v>0</v>
      </c>
      <c r="DN81" s="28" t="str">
        <f>IF(ISNUMBER(DK81),ROUND((DI81+DK81)/2,1),"-")</f>
        <v>-</v>
      </c>
      <c r="DO81" s="47">
        <f>MAX(DM81:DN81)</f>
        <v>0</v>
      </c>
      <c r="DP81" s="67" t="str">
        <f>IF(DM81&gt;=5,DM81,IF(DN81&gt;=5,DM81&amp;"/"&amp;DN81,DM81&amp;"/"&amp;DN81))</f>
        <v>0/-</v>
      </c>
      <c r="DQ81" s="46"/>
      <c r="DR81" s="51"/>
      <c r="DS81" s="51"/>
      <c r="DT81" s="22" t="str">
        <f>IF(DU81&gt;=5,DR81,IF(DV81&gt;=5,DR81&amp;"/"&amp;DS81,DR81&amp;"/"&amp;DS81))</f>
        <v>/</v>
      </c>
      <c r="DU81" s="46">
        <f>ROUND((DQ81+DR81)/2,1)</f>
        <v>0</v>
      </c>
      <c r="DV81" s="28" t="str">
        <f>IF(ISNUMBER(DS81),ROUND((DQ81+DS81)/2,1),"-")</f>
        <v>-</v>
      </c>
      <c r="DW81" s="47">
        <f>MAX(DU81:DV81)</f>
        <v>0</v>
      </c>
      <c r="DX81" s="67" t="str">
        <f>IF(DU81&gt;=5,DU81,IF(DV81&gt;=5,DU81&amp;"/"&amp;DV81,DU81&amp;"/"&amp;DV81))</f>
        <v>0/-</v>
      </c>
      <c r="DY81" s="46"/>
      <c r="DZ81" s="51"/>
      <c r="EA81" s="51"/>
      <c r="EB81" s="22" t="str">
        <f>IF(EC81&gt;=5,DZ81,IF(ED81&gt;=5,DZ81&amp;"/"&amp;EA81,DZ81&amp;"/"&amp;EA81))</f>
        <v>/</v>
      </c>
      <c r="EC81" s="46">
        <f>ROUND((DY81+DZ81)/2,1)</f>
        <v>0</v>
      </c>
      <c r="ED81" s="28" t="str">
        <f>IF(ISNUMBER(EA81),ROUND((DY81+EA81)/2,1),"-")</f>
        <v>-</v>
      </c>
      <c r="EE81" s="47">
        <f>MAX(EC81:ED81)</f>
        <v>0</v>
      </c>
      <c r="EF81" s="68" t="str">
        <f>IF(EC81&gt;=5,EC81,IF(ED81&gt;=5,EC81&amp;"/"&amp;ED81,EC81&amp;"/"&amp;ED81))</f>
        <v>0/-</v>
      </c>
      <c r="EG81" s="58">
        <f>ROUND((BY81*$CA$4+CG81*$CI$4+CO81*$CQ$4+CW81*$CY$4+DE81*$DG$4+DM81*$DO$4+DU81*$DW$4+EC81*$EE$4)/$EH$4,1)</f>
        <v>0.3</v>
      </c>
      <c r="EH81" s="58">
        <f>ROUND((CA81*$CA$4+CI81*$CI$4+CQ81*$CQ$4+CY81*$CY$4+DG81*$DG$4+DO81*$DO$4+DW81*$DW$4+EE81*$EE$4)/$EH$4,1)</f>
        <v>0.3</v>
      </c>
      <c r="EI81" s="48" t="str">
        <f>IF(EH81&lt;4,"Kém",IF(EH81&lt;5,"Yếu",IF(EH81&lt;6,"TB",IF(EH81&lt;7,"TBK",IF(EH81&lt;8,"Khá",IF(EH81&lt;9,"Giỏi","XS"))))))</f>
        <v>Kém</v>
      </c>
      <c r="EJ81" s="56">
        <f>ROUND((BS81*$BS$4+EH81*$EH$4)/$EJ$4,1)</f>
        <v>2.7</v>
      </c>
      <c r="EK81" s="48" t="str">
        <f>IF(EJ81&lt;4,"Kém",IF(EJ81&lt;5,"Yếu",IF(EJ81&lt;6,"TB",IF(EJ81&lt;7,"TBK",IF(EJ81&lt;8,"Khá",IF(EJ81&lt;9,"Giỏi","XS"))))))</f>
        <v>Kém</v>
      </c>
      <c r="EL81" s="144"/>
      <c r="EM81" s="51"/>
      <c r="EN81" s="51"/>
      <c r="EO81" s="146" t="str">
        <f t="shared" si="414"/>
        <v>/</v>
      </c>
      <c r="EP81" s="144">
        <f t="shared" si="415"/>
        <v>0</v>
      </c>
      <c r="EQ81" s="147" t="str">
        <f t="shared" si="416"/>
        <v>-</v>
      </c>
      <c r="ER81" s="47">
        <f>MAX(EP81:EQ81)</f>
        <v>0</v>
      </c>
      <c r="ES81" s="68" t="str">
        <f t="shared" si="417"/>
        <v>0/-</v>
      </c>
      <c r="ET81" s="144"/>
      <c r="EU81" s="51"/>
      <c r="EV81" s="51"/>
      <c r="EW81" s="146" t="str">
        <f t="shared" si="418"/>
        <v>/</v>
      </c>
      <c r="EX81" s="144">
        <f t="shared" si="419"/>
        <v>0</v>
      </c>
      <c r="EY81" s="147" t="str">
        <f t="shared" si="420"/>
        <v>-</v>
      </c>
      <c r="EZ81" s="47">
        <f>MAX(EX81:EY81)</f>
        <v>0</v>
      </c>
      <c r="FA81" s="68" t="str">
        <f t="shared" si="421"/>
        <v>0/-</v>
      </c>
      <c r="FB81" s="144"/>
      <c r="FC81" s="51"/>
      <c r="FD81" s="51"/>
      <c r="FE81" s="146" t="str">
        <f t="shared" si="422"/>
        <v>/</v>
      </c>
      <c r="FF81" s="144">
        <f t="shared" si="423"/>
        <v>0</v>
      </c>
      <c r="FG81" s="147" t="str">
        <f t="shared" si="424"/>
        <v>-</v>
      </c>
      <c r="FH81" s="47">
        <f>MAX(FF81:FG81)</f>
        <v>0</v>
      </c>
      <c r="FI81" s="68" t="str">
        <f t="shared" si="425"/>
        <v>0/-</v>
      </c>
      <c r="FN81" s="144"/>
      <c r="FO81" s="51"/>
      <c r="FP81" s="51"/>
      <c r="FQ81" s="146" t="str">
        <f t="shared" si="426"/>
        <v>/</v>
      </c>
      <c r="FR81" s="144">
        <f t="shared" si="427"/>
        <v>0</v>
      </c>
      <c r="FS81" s="147" t="str">
        <f t="shared" si="428"/>
        <v>-</v>
      </c>
      <c r="FT81" s="47">
        <f>MAX(FR81:FS81)</f>
        <v>0</v>
      </c>
      <c r="FU81" s="68" t="str">
        <f t="shared" si="429"/>
        <v>0/-</v>
      </c>
      <c r="FZ81" s="258"/>
      <c r="GA81" s="79"/>
      <c r="GB81" s="79"/>
      <c r="GC81" s="78"/>
      <c r="GD81" s="77"/>
      <c r="GE81" s="83"/>
      <c r="GF81" s="77"/>
      <c r="GG81" s="82"/>
      <c r="GH81" s="88"/>
      <c r="GI81" s="88"/>
      <c r="GJ81" s="73"/>
      <c r="GK81" s="77"/>
      <c r="GL81" s="79"/>
      <c r="GM81" s="79"/>
      <c r="GN81" s="78"/>
      <c r="GO81" s="77"/>
      <c r="GP81" s="83"/>
      <c r="GQ81" s="77"/>
      <c r="GR81" s="82"/>
      <c r="GS81" s="77"/>
      <c r="GT81" s="79"/>
      <c r="GU81" s="79"/>
      <c r="GV81" s="78"/>
      <c r="GW81" s="77"/>
      <c r="GX81" s="83"/>
      <c r="GY81" s="77"/>
      <c r="GZ81" s="82"/>
      <c r="HA81" s="77"/>
      <c r="HB81" s="79"/>
      <c r="HC81" s="79"/>
      <c r="HD81" s="78"/>
      <c r="HE81" s="77"/>
      <c r="HF81" s="83"/>
      <c r="HG81" s="77"/>
      <c r="HH81" s="82"/>
      <c r="HQ81" s="291"/>
      <c r="HR81" s="291"/>
      <c r="HS81" s="73"/>
      <c r="HT81" s="292"/>
      <c r="HU81" s="293"/>
      <c r="HV81" s="294"/>
      <c r="HW81" s="293"/>
      <c r="HX81" s="631"/>
      <c r="HY81" s="631"/>
      <c r="HZ81" s="631"/>
      <c r="IA81" s="632">
        <f>ROUND(SUM(HX81:HZ81)/3,1)</f>
        <v>0</v>
      </c>
      <c r="IB81" s="633">
        <f t="shared" si="412"/>
        <v>0</v>
      </c>
      <c r="IC81" s="634" t="str">
        <f t="shared" si="413"/>
        <v>Kém</v>
      </c>
    </row>
    <row r="82" spans="1:237" ht="25.5" customHeight="1">
      <c r="A82" s="564">
        <v>33</v>
      </c>
      <c r="B82" s="22">
        <v>45</v>
      </c>
      <c r="C82" s="97" t="s">
        <v>184</v>
      </c>
      <c r="D82" s="60" t="s">
        <v>188</v>
      </c>
      <c r="E82" s="61" t="s">
        <v>189</v>
      </c>
      <c r="F82" s="98" t="s">
        <v>66</v>
      </c>
      <c r="G82" s="99" t="s">
        <v>196</v>
      </c>
      <c r="H82" s="99" t="s">
        <v>126</v>
      </c>
      <c r="I82" s="52">
        <v>4</v>
      </c>
      <c r="J82" s="52">
        <v>5</v>
      </c>
      <c r="K82" s="168" t="s">
        <v>226</v>
      </c>
      <c r="L82" s="52">
        <v>5</v>
      </c>
      <c r="M82" s="52"/>
      <c r="N82" s="52">
        <f>L82</f>
        <v>5</v>
      </c>
      <c r="O82" s="44">
        <v>7</v>
      </c>
      <c r="P82" s="44"/>
      <c r="Q82" s="22">
        <f>O82</f>
        <v>7</v>
      </c>
      <c r="R82" s="46">
        <f>ROUND((I82+L82+O82)/3,1)</f>
        <v>5.3</v>
      </c>
      <c r="S82" s="40">
        <v>5.7</v>
      </c>
      <c r="T82" s="93">
        <f>MAX(R82:S82)</f>
        <v>5.7</v>
      </c>
      <c r="U82" s="178" t="s">
        <v>233</v>
      </c>
      <c r="V82" s="157">
        <v>6.4</v>
      </c>
      <c r="W82" s="92">
        <v>4</v>
      </c>
      <c r="X82" s="92"/>
      <c r="Y82" s="22">
        <f>IF(Z82&gt;=5,W82,IF(AA82&gt;=5,W82&amp;"/"&amp;X82,W82&amp;"/"&amp;X82))</f>
        <v>4</v>
      </c>
      <c r="Z82" s="46">
        <f>ROUND((V82+W82)/2,1)</f>
        <v>5.2</v>
      </c>
      <c r="AA82" s="28" t="str">
        <f>IF(ISNUMBER(X82),ROUND((V82+X82)/2,1),"-")</f>
        <v>-</v>
      </c>
      <c r="AB82" s="47">
        <f>MAX(Z82:AA82)</f>
        <v>5.2</v>
      </c>
      <c r="AC82" s="65">
        <f>IF(Z82&gt;=5,Z82,IF(AA82&gt;=5,Z82&amp;"/"&amp;AA82,Z82&amp;"/"&amp;AA82))</f>
        <v>5.2</v>
      </c>
      <c r="AD82" s="46">
        <v>6</v>
      </c>
      <c r="AE82" s="52">
        <v>5</v>
      </c>
      <c r="AF82" s="22"/>
      <c r="AG82" s="22">
        <f>IF(AH82&gt;=5,AE82,IF(AI82&gt;=5,AE82&amp;"/"&amp;AF82,AE82&amp;"/"&amp;AF82))</f>
        <v>5</v>
      </c>
      <c r="AH82" s="46">
        <f>ROUND((AD82+AE82)/2,1)</f>
        <v>5.5</v>
      </c>
      <c r="AI82" s="28" t="str">
        <f>IF(ISNUMBER(AF82),ROUND((AD82+AF82)/2,1),"-")</f>
        <v>-</v>
      </c>
      <c r="AJ82" s="144">
        <f>MAX(AH82:AI82)</f>
        <v>5.5</v>
      </c>
      <c r="AK82" s="154">
        <f>IF(AH82&gt;=5,AH82,IF(AI82&gt;=5,AH82&amp;"/"&amp;AI82,AH82&amp;"/"&amp;AI82))</f>
        <v>5.5</v>
      </c>
      <c r="AL82" s="152">
        <v>6.5</v>
      </c>
      <c r="AM82" s="52">
        <v>5</v>
      </c>
      <c r="AN82" s="44"/>
      <c r="AO82" s="22">
        <f>IF(AP82&gt;=5,AM82,IF(AQ82&gt;=5,AM82&amp;"/"&amp;AN82,AM82&amp;"/"&amp;AN82))</f>
        <v>5</v>
      </c>
      <c r="AP82" s="46">
        <f>ROUND((AL82+AM82)/2,1)</f>
        <v>5.8</v>
      </c>
      <c r="AQ82" s="28" t="str">
        <f>IF(ISNUMBER(AN82),ROUND((AL82+AN82)/2,1),"-")</f>
        <v>-</v>
      </c>
      <c r="AR82" s="47">
        <f>MAX(AP82:AQ82)</f>
        <v>5.8</v>
      </c>
      <c r="AS82" s="65">
        <f>IF(AP82&gt;=5,AP82,IF(AQ82&gt;=5,AP82&amp;"/"&amp;AQ82,AP82&amp;"/"&amp;AQ82))</f>
        <v>5.8</v>
      </c>
      <c r="AT82" s="92">
        <v>6</v>
      </c>
      <c r="AU82" s="92">
        <v>6</v>
      </c>
      <c r="AV82" s="92"/>
      <c r="AW82" s="22">
        <f>IF(AX82&gt;=5,AU82,IF(AY82&gt;=5,AU82&amp;"/"&amp;AV82,AU82&amp;"/"&amp;AV82))</f>
        <v>6</v>
      </c>
      <c r="AX82" s="46">
        <f>ROUND((AT82+AU82)/2,1)</f>
        <v>6</v>
      </c>
      <c r="AY82" s="28" t="str">
        <f>IF(ISNUMBER(AV82),ROUND((AT82+AV82)/2,1),"-")</f>
        <v>-</v>
      </c>
      <c r="AZ82" s="47">
        <f>MAX(AX82:AY82)</f>
        <v>6</v>
      </c>
      <c r="BA82" s="69">
        <f>IF(AX82&gt;=5,AX82,IF(AY82&gt;=5,AX82&amp;"/"&amp;AY82,AX82&amp;"/"&amp;AY82))</f>
        <v>6</v>
      </c>
      <c r="BB82" s="46">
        <v>5</v>
      </c>
      <c r="BC82" s="52">
        <v>6</v>
      </c>
      <c r="BD82" s="22"/>
      <c r="BE82" s="22">
        <f>IF(BF82&gt;=5,BC82,IF(BG82&gt;=5,BC82&amp;"/"&amp;BD82,BC82&amp;"/"&amp;BD82))</f>
        <v>6</v>
      </c>
      <c r="BF82" s="46">
        <f>ROUND((BB82+BC82)/2,1)</f>
        <v>5.5</v>
      </c>
      <c r="BG82" s="28" t="str">
        <f>IF(ISNUMBER(BD82),ROUND((BB82+BD82)/2,1),"-")</f>
        <v>-</v>
      </c>
      <c r="BH82" s="47">
        <f>MAX(BF82:BG82)</f>
        <v>5.5</v>
      </c>
      <c r="BI82" s="65">
        <f>IF(BF82&gt;=5,BF82,IF(BG82&gt;=5,BF82&amp;"/"&amp;BG82,BF82&amp;"/"&amp;BG82))</f>
        <v>5.5</v>
      </c>
      <c r="BJ82" s="46">
        <v>6</v>
      </c>
      <c r="BK82" s="52">
        <v>5</v>
      </c>
      <c r="BL82" s="91"/>
      <c r="BM82" s="22">
        <f>IF(BN82&gt;=5,BK82,IF(BO82&gt;=5,BK82&amp;"/"&amp;BL82,BK82&amp;"/"&amp;BL82))</f>
        <v>5</v>
      </c>
      <c r="BN82" s="46">
        <f>ROUND((BJ82+BK82)/2,1)</f>
        <v>5.5</v>
      </c>
      <c r="BO82" s="28" t="str">
        <f>IF(ISNUMBER(BL82),ROUND((BJ82+BL82)/2,1),"-")</f>
        <v>-</v>
      </c>
      <c r="BP82" s="47">
        <f>MAX(BN82:BO82)</f>
        <v>5.5</v>
      </c>
      <c r="BQ82" s="70">
        <f>IF(BN82&gt;=5,BN82,IF(BO82&gt;=5,BN82&amp;"/"&amp;BO82,BN82&amp;"/"&amp;BO82))</f>
        <v>5.5</v>
      </c>
      <c r="BR82" s="132">
        <f>ROUND((R82*$T$4+Z82*$AB$4+AH82*$AJ$4+AP82*$AR$4+AX82*$AZ$4+BF82*$BH$4+BN82*$BP$4)/$BS$4,1)</f>
        <v>5.5</v>
      </c>
      <c r="BS82" s="133">
        <f>ROUND((T82*$T$4+AB82*$AB$4+AJ82*$AJ$4+AR82*$AR$4+AZ82*$AZ$4+BH82*$BH$4+BP82*$BP$4)/$BS$4,1)</f>
        <v>5.5</v>
      </c>
      <c r="BT82" s="48" t="str">
        <f>IF(BS82&lt;4,"Kém",IF(BS82&lt;5,"Yếu",IF(BS82&lt;6,"TB",IF(BS82&lt;7,"TBK",IF(BS82&lt;8,"Khá",IF(BS82&lt;9,"Giỏi","XS"))))))</f>
        <v>TB</v>
      </c>
      <c r="BU82" s="46">
        <v>4</v>
      </c>
      <c r="BV82" s="52"/>
      <c r="BW82" s="44"/>
      <c r="BX82" s="22" t="str">
        <f>IF(BY82&gt;=5,BV82,IF(BZ82&gt;=5,BV82&amp;"/"&amp;BW82,BV82&amp;"/"&amp;BW82))</f>
        <v>/</v>
      </c>
      <c r="BY82" s="46">
        <f>ROUND((BU82+BV82)/2,1)</f>
        <v>2</v>
      </c>
      <c r="BZ82" s="28" t="str">
        <f>IF(ISNUMBER(BW82),ROUND((BU82+BW82)/2,1),"-")</f>
        <v>-</v>
      </c>
      <c r="CA82" s="47">
        <f>MAX(BY82:BZ82)</f>
        <v>2</v>
      </c>
      <c r="CB82" s="65" t="str">
        <f>IF(BY82&gt;=5,BY82,IF(BZ82&gt;=5,BY82&amp;"/"&amp;BZ82,BY82&amp;"/"&amp;BZ82))</f>
        <v>2/-</v>
      </c>
      <c r="CC82" s="46">
        <v>7.5</v>
      </c>
      <c r="CD82" s="51">
        <v>0</v>
      </c>
      <c r="CE82" s="51"/>
      <c r="CF82" s="22" t="str">
        <f>IF(CG82&gt;=5,CD82,IF(CH82&gt;=5,CD82&amp;"/"&amp;CE82,CD82&amp;"/"&amp;CE82))</f>
        <v>0/</v>
      </c>
      <c r="CG82" s="46">
        <f>ROUND((CC82+CD82)/2,1)</f>
        <v>3.8</v>
      </c>
      <c r="CH82" s="28" t="str">
        <f>IF(ISNUMBER(CE82),ROUND((CC82+CE82)/2,1),"-")</f>
        <v>-</v>
      </c>
      <c r="CI82" s="47">
        <f>MAX(CG82:CH82)</f>
        <v>3.8</v>
      </c>
      <c r="CJ82" s="66" t="str">
        <f>IF(CG82&gt;=5,CG82,IF(CH82&gt;=5,CG82&amp;"/"&amp;CH82,CG82&amp;"/"&amp;CH82))</f>
        <v>3.8/-</v>
      </c>
      <c r="CK82" s="46">
        <v>6.7</v>
      </c>
      <c r="CL82" s="51"/>
      <c r="CM82" s="51"/>
      <c r="CN82" s="22" t="str">
        <f>IF(CO82&gt;=5,CL82,IF(CP82&gt;=5,CL82&amp;"/"&amp;CM82,CL82&amp;"/"&amp;CM82))</f>
        <v>/</v>
      </c>
      <c r="CO82" s="46">
        <f>ROUND((CK82+CL82)/2,1)</f>
        <v>3.4</v>
      </c>
      <c r="CP82" s="28" t="str">
        <f>IF(ISNUMBER(CM82),ROUND((CK82+CM82)/2,1),"-")</f>
        <v>-</v>
      </c>
      <c r="CQ82" s="47">
        <f>MAX(CO82:CP82)</f>
        <v>3.4</v>
      </c>
      <c r="CR82" s="67" t="str">
        <f>IF(CO82&gt;=5,CO82,IF(CP82&gt;=5,CO82&amp;"/"&amp;CP82,CO82&amp;"/"&amp;CP82))</f>
        <v>3.4/-</v>
      </c>
      <c r="CS82" s="46">
        <v>5</v>
      </c>
      <c r="CT82" s="51"/>
      <c r="CU82" s="51"/>
      <c r="CV82" s="22" t="str">
        <f>IF(CW82&gt;=5,CT82,IF(CX82&gt;=5,CT82&amp;"/"&amp;CU82,CT82&amp;"/"&amp;CU82))</f>
        <v>/</v>
      </c>
      <c r="CW82" s="46">
        <f>ROUND((CS82+CT82)/2,1)</f>
        <v>2.5</v>
      </c>
      <c r="CX82" s="28" t="str">
        <f>IF(ISNUMBER(CU82),ROUND((CS82+CU82)/2,1),"-")</f>
        <v>-</v>
      </c>
      <c r="CY82" s="47">
        <f>MAX(CW82:CX82)</f>
        <v>2.5</v>
      </c>
      <c r="CZ82" s="67" t="str">
        <f>IF(CW82&gt;=5,CW82,IF(CX82&gt;=5,CW82&amp;"/"&amp;CX82,CW82&amp;"/"&amp;CX82))</f>
        <v>2.5/-</v>
      </c>
      <c r="DA82" s="46">
        <v>2.3</v>
      </c>
      <c r="DB82" s="51">
        <v>0</v>
      </c>
      <c r="DC82" s="49"/>
      <c r="DD82" s="22" t="str">
        <f>IF(DE82&gt;=5,DB82,IF(DF82&gt;=5,DB82&amp;"/"&amp;DC82,DB82&amp;"/"&amp;DC82))</f>
        <v>0/</v>
      </c>
      <c r="DE82" s="46">
        <f>ROUND((DA82+DB82)/2,1)</f>
        <v>1.2</v>
      </c>
      <c r="DF82" s="28" t="str">
        <f>IF(ISNUMBER(DC82),ROUND((DA82+DC82)/2,1),"-")</f>
        <v>-</v>
      </c>
      <c r="DG82" s="47">
        <f>MAX(DE82:DF82)</f>
        <v>1.2</v>
      </c>
      <c r="DH82" s="67" t="str">
        <f>IF(DE82&gt;=5,DE82,IF(DF82&gt;=5,DE82&amp;"/"&amp;DF82,DE82&amp;"/"&amp;DF82))</f>
        <v>1.2/-</v>
      </c>
      <c r="DI82" s="46"/>
      <c r="DJ82" s="51"/>
      <c r="DK82" s="53"/>
      <c r="DL82" s="22" t="str">
        <f>IF(DM82&gt;=5,DJ82,IF(DN82&gt;=5,DJ82&amp;"/"&amp;DK82,DJ82&amp;"/"&amp;DK82))</f>
        <v>/</v>
      </c>
      <c r="DM82" s="46">
        <f>ROUND((DI82+DJ82)/2,1)</f>
        <v>0</v>
      </c>
      <c r="DN82" s="28" t="str">
        <f>IF(ISNUMBER(DK82),ROUND((DI82+DK82)/2,1),"-")</f>
        <v>-</v>
      </c>
      <c r="DO82" s="47">
        <f>MAX(DM82:DN82)</f>
        <v>0</v>
      </c>
      <c r="DP82" s="67" t="str">
        <f>IF(DM82&gt;=5,DM82,IF(DN82&gt;=5,DM82&amp;"/"&amp;DN82,DM82&amp;"/"&amp;DN82))</f>
        <v>0/-</v>
      </c>
      <c r="DQ82" s="46"/>
      <c r="DR82" s="51"/>
      <c r="DS82" s="51"/>
      <c r="DT82" s="22" t="str">
        <f>IF(DU82&gt;=5,DR82,IF(DV82&gt;=5,DR82&amp;"/"&amp;DS82,DR82&amp;"/"&amp;DS82))</f>
        <v>/</v>
      </c>
      <c r="DU82" s="46">
        <f>ROUND((DQ82+DR82)/2,1)</f>
        <v>0</v>
      </c>
      <c r="DV82" s="28" t="str">
        <f>IF(ISNUMBER(DS82),ROUND((DQ82+DS82)/2,1),"-")</f>
        <v>-</v>
      </c>
      <c r="DW82" s="47">
        <f>MAX(DU82:DV82)</f>
        <v>0</v>
      </c>
      <c r="DX82" s="67" t="str">
        <f>IF(DU82&gt;=5,DU82,IF(DV82&gt;=5,DU82&amp;"/"&amp;DV82,DU82&amp;"/"&amp;DV82))</f>
        <v>0/-</v>
      </c>
      <c r="DY82" s="46"/>
      <c r="DZ82" s="51"/>
      <c r="EA82" s="51"/>
      <c r="EB82" s="22" t="str">
        <f>IF(EC82&gt;=5,DZ82,IF(ED82&gt;=5,DZ82&amp;"/"&amp;EA82,DZ82&amp;"/"&amp;EA82))</f>
        <v>/</v>
      </c>
      <c r="EC82" s="46">
        <f>ROUND((DY82+DZ82)/2,1)</f>
        <v>0</v>
      </c>
      <c r="ED82" s="28" t="str">
        <f>IF(ISNUMBER(EA82),ROUND((DY82+EA82)/2,1),"-")</f>
        <v>-</v>
      </c>
      <c r="EE82" s="47">
        <f>MAX(EC82:ED82)</f>
        <v>0</v>
      </c>
      <c r="EF82" s="68" t="str">
        <f>IF(EC82&gt;=5,EC82,IF(ED82&gt;=5,EC82&amp;"/"&amp;ED82,EC82&amp;"/"&amp;ED82))</f>
        <v>0/-</v>
      </c>
      <c r="EG82" s="58">
        <f>ROUND((BY82*$CA$4+CG82*$CI$4+CO82*$CQ$4+CW82*$CY$4+DE82*$DG$4+DM82*$DO$4+DU82*$DW$4+EC82*$EE$4)/$EH$4,1)</f>
        <v>1.5</v>
      </c>
      <c r="EH82" s="58">
        <f>ROUND((CA82*$CA$4+CI82*$CI$4+CQ82*$CQ$4+CY82*$CY$4+DG82*$DG$4+DO82*$DO$4+DW82*$DW$4+EE82*$EE$4)/$EH$4,1)</f>
        <v>1.5</v>
      </c>
      <c r="EI82" s="48" t="str">
        <f>IF(EH82&lt;4,"Kém",IF(EH82&lt;5,"Yếu",IF(EH82&lt;6,"TB",IF(EH82&lt;7,"TBK",IF(EH82&lt;8,"Khá",IF(EH82&lt;9,"Giỏi","XS"))))))</f>
        <v>Kém</v>
      </c>
      <c r="EJ82" s="56">
        <f>ROUND((BS82*$BS$4+EH82*$EH$4)/$EJ$4,1)</f>
        <v>3.3</v>
      </c>
      <c r="EK82" s="48" t="str">
        <f>IF(EJ82&lt;4,"Kém",IF(EJ82&lt;5,"Yếu",IF(EJ82&lt;6,"TB",IF(EJ82&lt;7,"TBK",IF(EJ82&lt;8,"Khá",IF(EJ82&lt;9,"Giỏi","XS"))))))</f>
        <v>Kém</v>
      </c>
      <c r="EL82" s="144"/>
      <c r="EM82" s="51"/>
      <c r="EN82" s="51"/>
      <c r="EO82" s="146" t="str">
        <f t="shared" si="414"/>
        <v>/</v>
      </c>
      <c r="EP82" s="144">
        <f t="shared" si="415"/>
        <v>0</v>
      </c>
      <c r="EQ82" s="147" t="str">
        <f t="shared" si="416"/>
        <v>-</v>
      </c>
      <c r="ER82" s="47">
        <f>MAX(EP82:EQ82)</f>
        <v>0</v>
      </c>
      <c r="ES82" s="68" t="str">
        <f t="shared" si="417"/>
        <v>0/-</v>
      </c>
      <c r="ET82" s="144"/>
      <c r="EU82" s="51"/>
      <c r="EV82" s="51"/>
      <c r="EW82" s="146" t="str">
        <f t="shared" si="418"/>
        <v>/</v>
      </c>
      <c r="EX82" s="144">
        <f t="shared" si="419"/>
        <v>0</v>
      </c>
      <c r="EY82" s="147" t="str">
        <f t="shared" si="420"/>
        <v>-</v>
      </c>
      <c r="EZ82" s="47">
        <f>MAX(EX82:EY82)</f>
        <v>0</v>
      </c>
      <c r="FA82" s="68" t="str">
        <f t="shared" si="421"/>
        <v>0/-</v>
      </c>
      <c r="FB82" s="144"/>
      <c r="FC82" s="51"/>
      <c r="FD82" s="51"/>
      <c r="FE82" s="146" t="str">
        <f t="shared" si="422"/>
        <v>/</v>
      </c>
      <c r="FF82" s="144">
        <f t="shared" si="423"/>
        <v>0</v>
      </c>
      <c r="FG82" s="147" t="str">
        <f t="shared" si="424"/>
        <v>-</v>
      </c>
      <c r="FH82" s="47">
        <f>MAX(FF82:FG82)</f>
        <v>0</v>
      </c>
      <c r="FI82" s="68" t="str">
        <f t="shared" si="425"/>
        <v>0/-</v>
      </c>
      <c r="FN82" s="144"/>
      <c r="FO82" s="51"/>
      <c r="FP82" s="51"/>
      <c r="FQ82" s="146" t="str">
        <f t="shared" si="426"/>
        <v>/</v>
      </c>
      <c r="FR82" s="144">
        <f t="shared" si="427"/>
        <v>0</v>
      </c>
      <c r="FS82" s="147" t="str">
        <f t="shared" si="428"/>
        <v>-</v>
      </c>
      <c r="FT82" s="47">
        <f>MAX(FR82:FS82)</f>
        <v>0</v>
      </c>
      <c r="FU82" s="68" t="str">
        <f t="shared" si="429"/>
        <v>0/-</v>
      </c>
      <c r="FZ82" s="258"/>
      <c r="GA82" s="79"/>
      <c r="GB82" s="79"/>
      <c r="GC82" s="78"/>
      <c r="GD82" s="77"/>
      <c r="GE82" s="83"/>
      <c r="GF82" s="77"/>
      <c r="GG82" s="82"/>
      <c r="GH82" s="88"/>
      <c r="GI82" s="88"/>
      <c r="GJ82" s="73"/>
      <c r="GK82" s="77"/>
      <c r="GL82" s="79"/>
      <c r="GM82" s="79"/>
      <c r="GN82" s="78"/>
      <c r="GO82" s="77"/>
      <c r="GP82" s="83"/>
      <c r="GQ82" s="77"/>
      <c r="GR82" s="82"/>
      <c r="GS82" s="77"/>
      <c r="GT82" s="79"/>
      <c r="GU82" s="79"/>
      <c r="GV82" s="78"/>
      <c r="GW82" s="77"/>
      <c r="GX82" s="83"/>
      <c r="GY82" s="77"/>
      <c r="GZ82" s="82"/>
      <c r="HA82" s="77"/>
      <c r="HB82" s="79"/>
      <c r="HC82" s="79"/>
      <c r="HD82" s="78"/>
      <c r="HE82" s="77"/>
      <c r="HF82" s="83"/>
      <c r="HG82" s="77"/>
      <c r="HH82" s="82"/>
      <c r="HQ82" s="291"/>
      <c r="HR82" s="291"/>
      <c r="HS82" s="73"/>
      <c r="HT82" s="292"/>
      <c r="HU82" s="293"/>
      <c r="HV82" s="294"/>
      <c r="HW82" s="293"/>
      <c r="HX82" s="631"/>
      <c r="HY82" s="631"/>
      <c r="HZ82" s="631"/>
      <c r="IA82" s="632">
        <f>ROUND(SUM(HX82:HZ82)/3,1)</f>
        <v>0</v>
      </c>
      <c r="IB82" s="633">
        <f>ROUND((HV82+IA82)/2,1)</f>
        <v>0</v>
      </c>
      <c r="IC82" s="634" t="str">
        <f>IF(IB82&lt;4,"Kém",IF(IB82&lt;5,"Yếu",IF(IB82&lt;6,"TB",IF(IB82&lt;7,"TBK",IF(IB82&lt;8,"Khá",IF(IB82&lt;9,"Giỏi","XS"))))))</f>
        <v>Kém</v>
      </c>
    </row>
    <row r="83" spans="1:237" s="17" customFormat="1" ht="25.5" customHeight="1">
      <c r="A83" s="564">
        <v>34</v>
      </c>
      <c r="B83" s="22">
        <v>2</v>
      </c>
      <c r="C83" s="97" t="s">
        <v>70</v>
      </c>
      <c r="D83" s="101" t="s">
        <v>53</v>
      </c>
      <c r="E83" s="102" t="s">
        <v>92</v>
      </c>
      <c r="F83" s="98" t="s">
        <v>66</v>
      </c>
      <c r="G83" s="99" t="s">
        <v>103</v>
      </c>
      <c r="H83" s="99" t="s">
        <v>125</v>
      </c>
      <c r="I83" s="52">
        <v>3</v>
      </c>
      <c r="J83" s="52">
        <v>5</v>
      </c>
      <c r="K83" s="168" t="s">
        <v>227</v>
      </c>
      <c r="L83" s="52">
        <v>4</v>
      </c>
      <c r="M83" s="52">
        <v>5</v>
      </c>
      <c r="N83" s="168" t="s">
        <v>226</v>
      </c>
      <c r="O83" s="44">
        <v>8</v>
      </c>
      <c r="P83" s="44"/>
      <c r="Q83" s="22">
        <f>O83</f>
        <v>8</v>
      </c>
      <c r="R83" s="46">
        <f>ROUND((I83+L83+O83)/3,1)</f>
        <v>5</v>
      </c>
      <c r="S83" s="40">
        <v>6</v>
      </c>
      <c r="T83" s="93">
        <f>MAX(R83:S83)</f>
        <v>6</v>
      </c>
      <c r="U83" s="178" t="s">
        <v>234</v>
      </c>
      <c r="V83" s="157">
        <v>5</v>
      </c>
      <c r="W83" s="92">
        <v>2</v>
      </c>
      <c r="X83" s="92">
        <v>3</v>
      </c>
      <c r="Y83" s="22" t="str">
        <f>IF(Z83&gt;=5,W83,IF(AA83&gt;=5,W83&amp;"/"&amp;X83,W83&amp;"/"&amp;X83))</f>
        <v>2/3</v>
      </c>
      <c r="Z83" s="46">
        <f>ROUND((V83+W83)/2,1)</f>
        <v>3.5</v>
      </c>
      <c r="AA83" s="28">
        <f>IF(ISNUMBER(X83),ROUND((V83+X83)/2,1),"-")</f>
        <v>4</v>
      </c>
      <c r="AB83" s="130">
        <f>MAX(Z83:AA83)</f>
        <v>4</v>
      </c>
      <c r="AC83" s="131" t="str">
        <f>IF(Z83&gt;=5,Z83,IF(AA83&gt;=5,Z83&amp;"/"&amp;AA83,Z83&amp;"/"&amp;AA83))</f>
        <v>3.5/4</v>
      </c>
      <c r="AD83" s="46">
        <v>5</v>
      </c>
      <c r="AE83" s="52">
        <v>4</v>
      </c>
      <c r="AF83" s="44">
        <v>0</v>
      </c>
      <c r="AG83" s="22" t="str">
        <f>IF(AH83&gt;=5,AE83,IF(AI83&gt;=5,AE83&amp;"/"&amp;AF83,AE83&amp;"/"&amp;AF83))</f>
        <v>4/0</v>
      </c>
      <c r="AH83" s="46">
        <f>ROUND((AD83+AE83)/2,1)</f>
        <v>4.5</v>
      </c>
      <c r="AI83" s="28">
        <f>IF(ISNUMBER(AF83),ROUND((AD83+AF83)/2,1),"-")</f>
        <v>2.5</v>
      </c>
      <c r="AJ83" s="156">
        <f>MAX(AH83:AI83)</f>
        <v>4.5</v>
      </c>
      <c r="AK83" s="153" t="str">
        <f>IF(AH83&gt;=5,AH83,IF(AI83&gt;=5,AH83&amp;"/"&amp;AI83,AH83&amp;"/"&amp;AI83))</f>
        <v>4.5/2.5</v>
      </c>
      <c r="AL83" s="152">
        <v>5</v>
      </c>
      <c r="AM83" s="52">
        <v>2</v>
      </c>
      <c r="AN83" s="44">
        <v>0</v>
      </c>
      <c r="AO83" s="22" t="str">
        <f>IF(AP83&gt;=5,AM83,IF(AQ83&gt;=5,AM83&amp;"/"&amp;AN83,AM83&amp;"/"&amp;AN83))</f>
        <v>2/0</v>
      </c>
      <c r="AP83" s="46">
        <f>ROUND((AL83+AM83)/2,1)</f>
        <v>3.5</v>
      </c>
      <c r="AQ83" s="28">
        <f>IF(ISNUMBER(AN83),ROUND((AL83+AN83)/2,1),"-")</f>
        <v>2.5</v>
      </c>
      <c r="AR83" s="130">
        <f>MAX(AP83:AQ83)</f>
        <v>3.5</v>
      </c>
      <c r="AS83" s="131" t="str">
        <f>IF(AP83&gt;=5,AP83,IF(AQ83&gt;=5,AP83&amp;"/"&amp;AQ83,AP83&amp;"/"&amp;AQ83))</f>
        <v>3.5/2.5</v>
      </c>
      <c r="AT83" s="92">
        <v>6</v>
      </c>
      <c r="AU83" s="92">
        <v>4</v>
      </c>
      <c r="AV83" s="92"/>
      <c r="AW83" s="22">
        <f>IF(AX83&gt;=5,AU83,IF(AY83&gt;=5,AU83&amp;"/"&amp;AV83,AU83&amp;"/"&amp;AV83))</f>
        <v>4</v>
      </c>
      <c r="AX83" s="46">
        <f>ROUND((AT83+AU83)/2,1)</f>
        <v>5</v>
      </c>
      <c r="AY83" s="28" t="str">
        <f>IF(ISNUMBER(AV83),ROUND((AT83+AV83)/2,1),"-")</f>
        <v>-</v>
      </c>
      <c r="AZ83" s="47">
        <f>MAX(AX83:AY83)</f>
        <v>5</v>
      </c>
      <c r="BA83" s="69">
        <f>IF(AX83&gt;=5,AX83,IF(AY83&gt;=5,AX83&amp;"/"&amp;AY83,AX83&amp;"/"&amp;AY83))</f>
        <v>5</v>
      </c>
      <c r="BB83" s="46">
        <v>5</v>
      </c>
      <c r="BC83" s="52">
        <v>3</v>
      </c>
      <c r="BD83" s="44">
        <v>3</v>
      </c>
      <c r="BE83" s="22" t="str">
        <f>IF(BF83&gt;=5,BC83,IF(BG83&gt;=5,BC83&amp;"/"&amp;BD83,BC83&amp;"/"&amp;BD83))</f>
        <v>3/3</v>
      </c>
      <c r="BF83" s="46">
        <f>ROUND((BB83+BC83)/2,1)</f>
        <v>4</v>
      </c>
      <c r="BG83" s="28">
        <f>IF(ISNUMBER(BD83),ROUND((BB83+BD83)/2,1),"-")</f>
        <v>4</v>
      </c>
      <c r="BH83" s="130">
        <f>MAX(BF83:BG83)</f>
        <v>4</v>
      </c>
      <c r="BI83" s="131" t="str">
        <f>IF(BF83&gt;=5,BF83,IF(BG83&gt;=5,BF83&amp;"/"&amp;BG83,BF83&amp;"/"&amp;BG83))</f>
        <v>4/4</v>
      </c>
      <c r="BJ83" s="46">
        <v>6.5</v>
      </c>
      <c r="BK83" s="52">
        <v>4</v>
      </c>
      <c r="BL83" s="91"/>
      <c r="BM83" s="22">
        <f>IF(BN83&gt;=5,BK83,IF(BO83&gt;=5,BK83&amp;"/"&amp;BL83,BK83&amp;"/"&amp;BL83))</f>
        <v>4</v>
      </c>
      <c r="BN83" s="46">
        <f>ROUND((BJ83+BK83)/2,1)</f>
        <v>5.3</v>
      </c>
      <c r="BO83" s="28" t="str">
        <f>IF(ISNUMBER(BL83),ROUND((BJ83+BL83)/2,1),"-")</f>
        <v>-</v>
      </c>
      <c r="BP83" s="47">
        <f>MAX(BN83:BO83)</f>
        <v>5.3</v>
      </c>
      <c r="BQ83" s="70">
        <f>IF(BN83&gt;=5,BN83,IF(BO83&gt;=5,BN83&amp;"/"&amp;BO83,BN83&amp;"/"&amp;BO83))</f>
        <v>5.3</v>
      </c>
      <c r="BR83" s="132">
        <f>ROUND((R83*$T$4+Z83*$AB$4+AH83*$AJ$4+AP83*$AR$4+AX83*$AZ$4+BF83*$BH$4+BN83*$BP$4)/$BS$4,1)</f>
        <v>4.3</v>
      </c>
      <c r="BS83" s="133">
        <f>ROUND((T83*$T$4+AB83*$AB$4+AJ83*$AJ$4+AR83*$AR$4+AZ83*$AZ$4+BH83*$BH$4+BP83*$BP$4)/$BS$4,1)</f>
        <v>4.5</v>
      </c>
      <c r="BT83" s="48" t="str">
        <f>IF(BS83&lt;4,"Kém",IF(BS83&lt;5,"Yếu",IF(BS83&lt;6,"TB",IF(BS83&lt;7,"TBK",IF(BS83&lt;8,"Khá",IF(BS83&lt;9,"Giỏi","XS"))))))</f>
        <v>Yếu</v>
      </c>
      <c r="BU83" s="46">
        <v>6.6</v>
      </c>
      <c r="BV83" s="52">
        <v>0</v>
      </c>
      <c r="BW83" s="44"/>
      <c r="BX83" s="22" t="str">
        <f>IF(BY83&gt;=5,BV83,IF(BZ83&gt;=5,BV83&amp;"/"&amp;BW83,BV83&amp;"/"&amp;BW83))</f>
        <v>0/</v>
      </c>
      <c r="BY83" s="46">
        <f>ROUND((BU83+BV83)/2,1)</f>
        <v>3.3</v>
      </c>
      <c r="BZ83" s="28" t="str">
        <f>IF(ISNUMBER(BW83),ROUND((BU83+BW83)/2,1),"-")</f>
        <v>-</v>
      </c>
      <c r="CA83" s="47">
        <f>MAX(BY83:BZ83)</f>
        <v>3.3</v>
      </c>
      <c r="CB83" s="65" t="str">
        <f>IF(BY83&gt;=5,BY83,IF(BZ83&gt;=5,BY83&amp;"/"&amp;BZ83,BY83&amp;"/"&amp;BZ83))</f>
        <v>3.3/-</v>
      </c>
      <c r="CC83" s="46">
        <v>7</v>
      </c>
      <c r="CD83" s="52">
        <v>4</v>
      </c>
      <c r="CE83" s="22"/>
      <c r="CF83" s="22">
        <f>IF(CG83&gt;=5,CD83,IF(CH83&gt;=5,CD83&amp;"/"&amp;CE83,CD83&amp;"/"&amp;CE83))</f>
        <v>4</v>
      </c>
      <c r="CG83" s="46">
        <f>ROUND((CC83+CD83)/2,1)</f>
        <v>5.5</v>
      </c>
      <c r="CH83" s="28" t="str">
        <f>IF(ISNUMBER(CE83),ROUND((CC83+CE83)/2,1),"-")</f>
        <v>-</v>
      </c>
      <c r="CI83" s="47">
        <f>MAX(CG83:CH83)</f>
        <v>5.5</v>
      </c>
      <c r="CJ83" s="66">
        <f>IF(CG83&gt;=5,CG83,IF(CH83&gt;=5,CG83&amp;"/"&amp;CH83,CG83&amp;"/"&amp;CH83))</f>
        <v>5.5</v>
      </c>
      <c r="CK83" s="46">
        <v>4.3</v>
      </c>
      <c r="CL83" s="198"/>
      <c r="CM83" s="199"/>
      <c r="CN83" s="200" t="s">
        <v>246</v>
      </c>
      <c r="CO83" s="156">
        <f>ROUND((CK83+CL83)/2,1)</f>
        <v>2.2</v>
      </c>
      <c r="CP83" s="201" t="str">
        <f>IF(ISNUMBER(CM83),ROUND((CK83+CM83)/2,1),"-")</f>
        <v>-</v>
      </c>
      <c r="CQ83" s="130">
        <f>MAX(CO83:CP83)</f>
        <v>2.2</v>
      </c>
      <c r="CR83" s="202" t="str">
        <f>IF(CO83&gt;=5,CO83,IF(CP83&gt;=5,CO83&amp;"/"&amp;CP83,CO83&amp;"/"&amp;CP83))</f>
        <v>2.2/-</v>
      </c>
      <c r="CS83" s="46">
        <v>6</v>
      </c>
      <c r="CT83" s="45"/>
      <c r="CU83" s="44"/>
      <c r="CV83" s="22" t="str">
        <f>IF(CW83&gt;=5,CT83,IF(CX83&gt;=5,CT83&amp;"/"&amp;CU83,CT83&amp;"/"&amp;CU83))</f>
        <v>/</v>
      </c>
      <c r="CW83" s="46">
        <f>ROUND((CS83+CT83)/2,1)</f>
        <v>3</v>
      </c>
      <c r="CX83" s="28" t="str">
        <f>IF(ISNUMBER(CU83),ROUND((CS83+CU83)/2,1),"-")</f>
        <v>-</v>
      </c>
      <c r="CY83" s="47">
        <f>MAX(CW83:CX83)</f>
        <v>3</v>
      </c>
      <c r="CZ83" s="67" t="str">
        <f>IF(CW83&gt;=5,CW83,IF(CX83&gt;=5,CW83&amp;"/"&amp;CX83,CW83&amp;"/"&amp;CX83))</f>
        <v>3/-</v>
      </c>
      <c r="DA83" s="46">
        <v>1.6</v>
      </c>
      <c r="DB83" s="52"/>
      <c r="DC83" s="44"/>
      <c r="DD83" s="203" t="s">
        <v>247</v>
      </c>
      <c r="DE83" s="204">
        <f>ROUND((DA83+DB83)/2,1)</f>
        <v>0.8</v>
      </c>
      <c r="DF83" s="205" t="str">
        <f>IF(ISNUMBER(DC83),ROUND((DA83+DC83)/2,1),"-")</f>
        <v>-</v>
      </c>
      <c r="DG83" s="206">
        <f>MAX(DE83:DF83)</f>
        <v>0.8</v>
      </c>
      <c r="DH83" s="207" t="str">
        <f>IF(DE83&gt;=5,DE83,IF(DF83&gt;=5,DE83&amp;"/"&amp;DF83,DE83&amp;"/"&amp;DF83))</f>
        <v>0.8/-</v>
      </c>
      <c r="DI83" s="46"/>
      <c r="DJ83" s="52"/>
      <c r="DK83" s="44"/>
      <c r="DL83" s="22" t="str">
        <f>IF(DM83&gt;=5,DJ83,IF(DN83&gt;=5,DJ83&amp;"/"&amp;DK83,DJ83&amp;"/"&amp;DK83))</f>
        <v>/</v>
      </c>
      <c r="DM83" s="46">
        <f>ROUND((DI83+DJ83)/2,1)</f>
        <v>0</v>
      </c>
      <c r="DN83" s="28" t="str">
        <f>IF(ISNUMBER(DK83),ROUND((DI83+DK83)/2,1),"-")</f>
        <v>-</v>
      </c>
      <c r="DO83" s="47">
        <f>MAX(DM83:DN83)</f>
        <v>0</v>
      </c>
      <c r="DP83" s="67" t="str">
        <f>IF(DM83&gt;=5,DM83,IF(DN83&gt;=5,DM83&amp;"/"&amp;DN83,DM83&amp;"/"&amp;DN83))</f>
        <v>0/-</v>
      </c>
      <c r="DQ83" s="46"/>
      <c r="DR83" s="52"/>
      <c r="DS83" s="44"/>
      <c r="DT83" s="22" t="str">
        <f>IF(DU83&gt;=5,DR83,IF(DV83&gt;=5,DR83&amp;"/"&amp;DS83,DR83&amp;"/"&amp;DS83))</f>
        <v>/</v>
      </c>
      <c r="DU83" s="46">
        <f>ROUND((DQ83+DR83)/2,1)</f>
        <v>0</v>
      </c>
      <c r="DV83" s="28" t="str">
        <f>IF(ISNUMBER(DS83),ROUND((DQ83+DS83)/2,1),"-")</f>
        <v>-</v>
      </c>
      <c r="DW83" s="47">
        <f>MAX(DU83:DV83)</f>
        <v>0</v>
      </c>
      <c r="DX83" s="67" t="str">
        <f>IF(DU83&gt;=5,DU83,IF(DV83&gt;=5,DU83&amp;"/"&amp;DV83,DU83&amp;"/"&amp;DV83))</f>
        <v>0/-</v>
      </c>
      <c r="DY83" s="46"/>
      <c r="DZ83" s="52"/>
      <c r="EA83" s="22"/>
      <c r="EB83" s="22" t="str">
        <f>IF(EC83&gt;=5,DZ83,IF(ED83&gt;=5,DZ83&amp;"/"&amp;EA83,DZ83&amp;"/"&amp;EA83))</f>
        <v>/</v>
      </c>
      <c r="EC83" s="46">
        <f>ROUND((DY83+DZ83)/2,1)</f>
        <v>0</v>
      </c>
      <c r="ED83" s="28" t="str">
        <f>IF(ISNUMBER(EA83),ROUND((DY83+EA83)/2,1),"-")</f>
        <v>-</v>
      </c>
      <c r="EE83" s="47">
        <f>MAX(EC83:ED83)</f>
        <v>0</v>
      </c>
      <c r="EF83" s="68" t="str">
        <f>IF(EC83&gt;=5,EC83,IF(ED83&gt;=5,EC83&amp;"/"&amp;ED83,EC83&amp;"/"&amp;ED83))</f>
        <v>0/-</v>
      </c>
      <c r="EG83" s="58">
        <f>ROUND((BY83*$CA$4+CG83*$CI$4+CO83*$CQ$4+CW83*$CY$4+DE83*$DG$4+DM83*$DO$4+DU83*$DW$4+EC83*$EE$4)/$EH$4,1)</f>
        <v>1.6</v>
      </c>
      <c r="EH83" s="58">
        <f>ROUND((CA83*$CA$4+CI83*$CI$4+CQ83*$CQ$4+CY83*$CY$4+DG83*$DG$4+DO83*$DO$4+DW83*$DW$4+EE83*$EE$4)/$EH$4,1)</f>
        <v>1.6</v>
      </c>
      <c r="EI83" s="48" t="str">
        <f>IF(EH83&lt;4,"Kém",IF(EH83&lt;5,"Yếu",IF(EH83&lt;6,"TB",IF(EH83&lt;7,"TBK",IF(EH83&lt;8,"Khá",IF(EH83&lt;9,"Giỏi","XS"))))))</f>
        <v>Kém</v>
      </c>
      <c r="EJ83" s="56">
        <f>ROUND((BS83*$BS$4+EH83*$EH$4)/$EJ$4,1)</f>
        <v>2.9</v>
      </c>
      <c r="EK83" s="48" t="str">
        <f>IF(EJ83&lt;4,"Kém",IF(EJ83&lt;5,"Yếu",IF(EJ83&lt;6,"TB",IF(EJ83&lt;7,"TBK",IF(EJ83&lt;8,"Khá",IF(EJ83&lt;9,"Giỏi","XS"))))))</f>
        <v>Kém</v>
      </c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3"/>
      <c r="GB83" s="143"/>
      <c r="GC83" s="143"/>
      <c r="GD83" s="143"/>
      <c r="GE83" s="143"/>
      <c r="GF83" s="143"/>
      <c r="GG83" s="143"/>
      <c r="GH83" s="143"/>
      <c r="GI83" s="143"/>
      <c r="GJ83" s="143"/>
      <c r="GK83" s="14"/>
      <c r="GL83" s="143"/>
      <c r="GM83" s="143"/>
      <c r="GN83" s="143"/>
      <c r="GO83" s="143"/>
      <c r="GP83" s="143"/>
      <c r="GQ83" s="143"/>
      <c r="GR83" s="143"/>
      <c r="GS83" s="14"/>
      <c r="GT83" s="143"/>
      <c r="GU83" s="143"/>
      <c r="GV83" s="143"/>
      <c r="GW83" s="143"/>
      <c r="GX83" s="143"/>
      <c r="GY83" s="143"/>
      <c r="GZ83" s="143"/>
      <c r="HA83" s="14"/>
      <c r="HB83" s="143"/>
      <c r="HC83" s="143"/>
      <c r="HD83" s="143"/>
      <c r="HE83" s="143"/>
      <c r="HF83" s="143"/>
      <c r="HG83" s="143"/>
      <c r="HH83" s="143"/>
      <c r="HI83" s="14"/>
      <c r="HJ83" s="14"/>
      <c r="HK83" s="14"/>
      <c r="HL83" s="14"/>
      <c r="HM83" s="14"/>
      <c r="HN83" s="14"/>
      <c r="HO83" s="14"/>
      <c r="HP83" s="14"/>
      <c r="HQ83" s="291"/>
      <c r="HR83" s="291"/>
      <c r="HS83" s="73"/>
      <c r="HT83" s="292"/>
      <c r="HU83" s="293"/>
      <c r="HV83" s="294"/>
      <c r="HW83" s="293"/>
      <c r="HX83" s="631"/>
      <c r="HY83" s="631"/>
      <c r="HZ83" s="631"/>
      <c r="IA83" s="632">
        <f>ROUND(SUM(HX83:HZ83)/3,1)</f>
        <v>0</v>
      </c>
      <c r="IB83" s="633">
        <f>ROUND((HV83+IA83)/2,1)</f>
        <v>0</v>
      </c>
      <c r="IC83" s="634" t="str">
        <f>IF(IB83&lt;4,"Kém",IF(IB83&lt;5,"Yếu",IF(IB83&lt;6,"TB",IF(IB83&lt;7,"TBK",IF(IB83&lt;8,"Khá",IF(IB83&lt;9,"Giỏi","XS"))))))</f>
        <v>Kém</v>
      </c>
    </row>
    <row r="84" spans="1:237" s="17" customFormat="1" ht="18" customHeight="1">
      <c r="A84" s="564">
        <v>35</v>
      </c>
      <c r="B84" s="22">
        <v>45</v>
      </c>
      <c r="C84" s="217" t="s">
        <v>84</v>
      </c>
      <c r="D84" s="218" t="s">
        <v>97</v>
      </c>
      <c r="E84" s="219" t="s">
        <v>98</v>
      </c>
      <c r="F84" s="220" t="s">
        <v>96</v>
      </c>
      <c r="G84" s="221" t="s">
        <v>117</v>
      </c>
      <c r="H84" s="221" t="s">
        <v>68</v>
      </c>
      <c r="I84" s="158">
        <v>3</v>
      </c>
      <c r="J84" s="158">
        <v>5</v>
      </c>
      <c r="K84" s="222" t="s">
        <v>227</v>
      </c>
      <c r="L84" s="158">
        <v>3</v>
      </c>
      <c r="M84" s="158">
        <v>5</v>
      </c>
      <c r="N84" s="222" t="s">
        <v>227</v>
      </c>
      <c r="O84" s="164">
        <v>7</v>
      </c>
      <c r="P84" s="164"/>
      <c r="Q84" s="164">
        <f>O84</f>
        <v>7</v>
      </c>
      <c r="R84" s="167">
        <f>ROUND((I84+L84+O84)/3,1)</f>
        <v>4.3</v>
      </c>
      <c r="S84" s="160">
        <v>5.7</v>
      </c>
      <c r="T84" s="161">
        <f>MAX(R84:S84)</f>
        <v>5.7</v>
      </c>
      <c r="U84" s="170" t="str">
        <f>IF(R84&gt;=5,R84,IF(S84&gt;=5,R84&amp;"/"&amp;S84,R84&amp;"/"&amp;S84))</f>
        <v>4.3/5.7</v>
      </c>
      <c r="V84" s="162">
        <v>6</v>
      </c>
      <c r="W84" s="163">
        <v>3</v>
      </c>
      <c r="X84" s="163">
        <v>3</v>
      </c>
      <c r="Y84" s="164" t="str">
        <f>IF(Z84&gt;=5,W84,IF(AA84&gt;=5,W84&amp;"/"&amp;X84,W84&amp;"/"&amp;X84))</f>
        <v>3/3</v>
      </c>
      <c r="Z84" s="167">
        <f>ROUND((V84+W84)/2,1)</f>
        <v>4.5</v>
      </c>
      <c r="AA84" s="171">
        <f>IF(ISNUMBER(X84),ROUND((V84+X84)/2,1),"-")</f>
        <v>4.5</v>
      </c>
      <c r="AB84" s="223">
        <f>MAX(Z84:AA84)</f>
        <v>4.5</v>
      </c>
      <c r="AC84" s="224" t="str">
        <f>IF(Z84&gt;=5,Z84,IF(AA84&gt;=5,Z84&amp;"/"&amp;AA84,Z84&amp;"/"&amp;AA84))</f>
        <v>4.5/4.5</v>
      </c>
      <c r="AD84" s="167">
        <v>4.3</v>
      </c>
      <c r="AE84" s="158">
        <v>5</v>
      </c>
      <c r="AF84" s="164">
        <v>5</v>
      </c>
      <c r="AG84" s="164" t="str">
        <f>IF(AH84&gt;=5,AE84,IF(AI84&gt;=5,AE84&amp;"/"&amp;AF84,AE84&amp;"/"&amp;AF84))</f>
        <v>5/5</v>
      </c>
      <c r="AH84" s="167">
        <f>ROUND((AD84+AE84)/2,1)</f>
        <v>4.7</v>
      </c>
      <c r="AI84" s="171">
        <f>IF(ISNUMBER(AF84),ROUND((AD84+AF84)/2,1),"-")</f>
        <v>4.7</v>
      </c>
      <c r="AJ84" s="225">
        <f>MAX(AH84:AI84)</f>
        <v>4.7</v>
      </c>
      <c r="AK84" s="226" t="str">
        <f>IF(AH84&gt;=5,AH84,IF(AI84&gt;=5,AH84&amp;"/"&amp;AI84,AH84&amp;"/"&amp;AI84))</f>
        <v>4.7/4.7</v>
      </c>
      <c r="AL84" s="227">
        <v>4</v>
      </c>
      <c r="AM84" s="158">
        <v>1</v>
      </c>
      <c r="AN84" s="164">
        <v>4</v>
      </c>
      <c r="AO84" s="164" t="str">
        <f>IF(AP84&gt;=5,AM84,IF(AQ84&gt;=5,AM84&amp;"/"&amp;AN84,AM84&amp;"/"&amp;AN84))</f>
        <v>1/4</v>
      </c>
      <c r="AP84" s="167">
        <f>ROUND((AL84+AM84)/2,1)</f>
        <v>2.5</v>
      </c>
      <c r="AQ84" s="171">
        <f>IF(ISNUMBER(AN84),ROUND((AL84+AN84)/2,1),"-")</f>
        <v>4</v>
      </c>
      <c r="AR84" s="223">
        <f>MAX(AP84:AQ84)</f>
        <v>4</v>
      </c>
      <c r="AS84" s="224" t="str">
        <f>IF(AP84&gt;=5,AP84,IF(AQ84&gt;=5,AP84&amp;"/"&amp;AQ84,AP84&amp;"/"&amp;AQ84))</f>
        <v>2.5/4</v>
      </c>
      <c r="AT84" s="163">
        <v>6.5</v>
      </c>
      <c r="AU84" s="163">
        <v>5</v>
      </c>
      <c r="AV84" s="163"/>
      <c r="AW84" s="164">
        <f>IF(AX84&gt;=5,AU84,IF(AY84&gt;=5,AU84&amp;"/"&amp;AV84,AU84&amp;"/"&amp;AV84))</f>
        <v>5</v>
      </c>
      <c r="AX84" s="167">
        <f>ROUND((AT84+AU84)/2,1)</f>
        <v>5.8</v>
      </c>
      <c r="AY84" s="171" t="str">
        <f>IF(ISNUMBER(AV84),ROUND((AT84+AV84)/2,1),"-")</f>
        <v>-</v>
      </c>
      <c r="AZ84" s="172">
        <f>MAX(AX84:AY84)</f>
        <v>5.8</v>
      </c>
      <c r="BA84" s="173">
        <f>IF(AX84&gt;=5,AX84,IF(AY84&gt;=5,AX84&amp;"/"&amp;AY84,AX84&amp;"/"&amp;AY84))</f>
        <v>5.8</v>
      </c>
      <c r="BB84" s="167">
        <v>5</v>
      </c>
      <c r="BC84" s="158">
        <v>3</v>
      </c>
      <c r="BD84" s="164">
        <v>2</v>
      </c>
      <c r="BE84" s="164" t="str">
        <f>IF(BF84&gt;=5,BC84,IF(BG84&gt;=5,BC84&amp;"/"&amp;BD84,BC84&amp;"/"&amp;BD84))</f>
        <v>3/2</v>
      </c>
      <c r="BF84" s="167">
        <f>ROUND((BB84+BC84)/2,1)</f>
        <v>4</v>
      </c>
      <c r="BG84" s="171">
        <f>IF(ISNUMBER(BD84),ROUND((BB84+BD84)/2,1),"-")</f>
        <v>3.5</v>
      </c>
      <c r="BH84" s="223">
        <f>MAX(BF84:BG84)</f>
        <v>4</v>
      </c>
      <c r="BI84" s="224" t="str">
        <f>IF(BF84&gt;=5,BF84,IF(BG84&gt;=5,BF84&amp;"/"&amp;BG84,BF84&amp;"/"&amp;BG84))</f>
        <v>4/3.5</v>
      </c>
      <c r="BJ84" s="167">
        <v>6.5</v>
      </c>
      <c r="BK84" s="158">
        <v>4</v>
      </c>
      <c r="BL84" s="228"/>
      <c r="BM84" s="164">
        <f>IF(BN84&gt;=5,BK84,IF(BO84&gt;=5,BK84&amp;"/"&amp;BL84,BK84&amp;"/"&amp;BL84))</f>
        <v>4</v>
      </c>
      <c r="BN84" s="167">
        <f>ROUND((BJ84+BK84)/2,1)</f>
        <v>5.3</v>
      </c>
      <c r="BO84" s="171" t="str">
        <f>IF(ISNUMBER(BL84),ROUND((BJ84+BL84)/2,1),"-")</f>
        <v>-</v>
      </c>
      <c r="BP84" s="172">
        <f>MAX(BN84:BO84)</f>
        <v>5.3</v>
      </c>
      <c r="BQ84" s="229">
        <f>IF(BN84&gt;=5,BN84,IF(BO84&gt;=5,BN84&amp;"/"&amp;BO84,BN84&amp;"/"&amp;BO84))</f>
        <v>5.3</v>
      </c>
      <c r="BR84" s="230">
        <f>ROUND((R84*$T$4+Z84*$AB$4+AH84*$AJ$4+AP84*$AR$4+AX84*$AZ$4+BF84*$BH$4+BN84*$BP$4)/$BS$4,1)</f>
        <v>4.5</v>
      </c>
      <c r="BS84" s="231">
        <f>ROUND((T84*$T$4+AB84*$AB$4+AJ84*$AJ$4+AR84*$AR$4+AZ84*$AZ$4+BH84*$BH$4+BP84*$BP$4)/$BS$4,1)</f>
        <v>4.8</v>
      </c>
      <c r="BT84" s="194" t="str">
        <f>IF(BS84&lt;4,"Kém",IF(BS84&lt;5,"Yếu",IF(BS84&lt;6,"TB",IF(BS84&lt;7,"TBK",IF(BS84&lt;8,"Khá",IF(BS84&lt;9,"Giỏi","XS"))))))</f>
        <v>Yếu</v>
      </c>
      <c r="BU84" s="167"/>
      <c r="BV84" s="158"/>
      <c r="BW84" s="159"/>
      <c r="BX84" s="164"/>
      <c r="BY84" s="167"/>
      <c r="BZ84" s="171"/>
      <c r="CA84" s="172"/>
      <c r="CB84" s="164" t="s">
        <v>209</v>
      </c>
      <c r="CC84" s="167">
        <v>6.5</v>
      </c>
      <c r="CD84" s="193">
        <v>1</v>
      </c>
      <c r="CE84" s="193">
        <v>4</v>
      </c>
      <c r="CF84" s="164" t="str">
        <f>IF(CG84&gt;=5,CD84,IF(CH84&gt;=5,CD84&amp;"/"&amp;CE84,CD84&amp;"/"&amp;CE84))</f>
        <v>1/4</v>
      </c>
      <c r="CG84" s="167">
        <f>ROUND((CC84+CD84)/2,1)</f>
        <v>3.8</v>
      </c>
      <c r="CH84" s="171">
        <f>IF(ISNUMBER(CE84),ROUND((CC84+CE84)/2,1),"-")</f>
        <v>5.3</v>
      </c>
      <c r="CI84" s="172">
        <f>MAX(CG84:CH84)</f>
        <v>5.3</v>
      </c>
      <c r="CJ84" s="232" t="str">
        <f>IF(CG84&gt;=5,CG84,IF(CH84&gt;=5,CG84&amp;"/"&amp;CH84,CG84&amp;"/"&amp;CH84))</f>
        <v>3.8/5.3</v>
      </c>
      <c r="CK84" s="167">
        <v>5.3</v>
      </c>
      <c r="CL84" s="158">
        <v>8</v>
      </c>
      <c r="CM84" s="193"/>
      <c r="CN84" s="164">
        <f>IF(CO84&gt;=5,CL84,IF(CP84&gt;=5,CL84&amp;"/"&amp;CM84,CL84&amp;"/"&amp;CM84))</f>
        <v>8</v>
      </c>
      <c r="CO84" s="167">
        <f>ROUND((CK84+CL84)/2,1)</f>
        <v>6.7</v>
      </c>
      <c r="CP84" s="171" t="str">
        <f>IF(ISNUMBER(CM84),ROUND((CK84+CM84)/2,1),"-")</f>
        <v>-</v>
      </c>
      <c r="CQ84" s="172">
        <f>MAX(CO84:CP84)</f>
        <v>6.7</v>
      </c>
      <c r="CR84" s="183">
        <f>IF(CO84&gt;=5,CO84,IF(CP84&gt;=5,CO84&amp;"/"&amp;CP84,CO84&amp;"/"&amp;CP84))</f>
        <v>6.7</v>
      </c>
      <c r="CS84" s="167">
        <v>5.8</v>
      </c>
      <c r="CT84" s="193">
        <v>3</v>
      </c>
      <c r="CU84" s="193">
        <v>0</v>
      </c>
      <c r="CV84" s="164" t="str">
        <f>IF(CW84&gt;=5,CT84,IF(CX84&gt;=5,CT84&amp;"/"&amp;CU84,CT84&amp;"/"&amp;CU84))</f>
        <v>3/0</v>
      </c>
      <c r="CW84" s="167">
        <f>ROUND((CS84+CT84)/2,1)</f>
        <v>4.4</v>
      </c>
      <c r="CX84" s="171">
        <f>IF(ISNUMBER(CU84),ROUND((CS84+CU84)/2,1),"-")</f>
        <v>2.9</v>
      </c>
      <c r="CY84" s="172">
        <f>MAX(CW84:CX84)</f>
        <v>4.4</v>
      </c>
      <c r="CZ84" s="210" t="str">
        <f>IF(CW84&gt;=5,CW84,IF(CX84&gt;=5,CW84&amp;"/"&amp;CX84,CW84&amp;"/"&amp;CX84))</f>
        <v>4.4/2.9</v>
      </c>
      <c r="DA84" s="167">
        <v>2.6</v>
      </c>
      <c r="DB84" s="193">
        <v>5</v>
      </c>
      <c r="DC84" s="193">
        <v>5</v>
      </c>
      <c r="DD84" s="164" t="str">
        <f>IF(DE84&gt;=5,DB84,IF(DF84&gt;=5,DB84&amp;"/"&amp;DC84,DB84&amp;"/"&amp;DC84))</f>
        <v>5/5</v>
      </c>
      <c r="DE84" s="167">
        <f>ROUND((DA84+DB84)/2,1)</f>
        <v>3.8</v>
      </c>
      <c r="DF84" s="171">
        <f>IF(ISNUMBER(DC84),ROUND((DA84+DC84)/2,1),"-")</f>
        <v>3.8</v>
      </c>
      <c r="DG84" s="172">
        <f>MAX(DE84:DF84)</f>
        <v>3.8</v>
      </c>
      <c r="DH84" s="210" t="str">
        <f>IF(DE84&gt;=5,DE84,IF(DF84&gt;=5,DE84&amp;"/"&amp;DF84,DE84&amp;"/"&amp;DF84))</f>
        <v>3.8/3.8</v>
      </c>
      <c r="DI84" s="167">
        <v>5</v>
      </c>
      <c r="DJ84" s="193">
        <v>0</v>
      </c>
      <c r="DK84" s="209">
        <v>0</v>
      </c>
      <c r="DL84" s="164" t="str">
        <f>IF(DM84&gt;=5,DJ84,IF(DN84&gt;=5,DJ84&amp;"/"&amp;DK84,DJ84&amp;"/"&amp;DK84))</f>
        <v>0/0</v>
      </c>
      <c r="DM84" s="167">
        <f>ROUND((DI84+DJ84)/2,1)</f>
        <v>2.5</v>
      </c>
      <c r="DN84" s="171">
        <f>IF(ISNUMBER(DK84),ROUND((DI84+DK84)/2,1),"-")</f>
        <v>2.5</v>
      </c>
      <c r="DO84" s="172">
        <f>MAX(DM84:DN84)</f>
        <v>2.5</v>
      </c>
      <c r="DP84" s="210" t="str">
        <f>IF(DM84&gt;=5,DM84,IF(DN84&gt;=5,DM84&amp;"/"&amp;DN84,DM84&amp;"/"&amp;DN84))</f>
        <v>2.5/2.5</v>
      </c>
      <c r="DQ84" s="167">
        <v>6</v>
      </c>
      <c r="DR84" s="193">
        <v>0</v>
      </c>
      <c r="DS84" s="193">
        <v>0</v>
      </c>
      <c r="DT84" s="164" t="str">
        <f>IF(DU84&gt;=5,DR84,IF(DV84&gt;=5,DR84&amp;"/"&amp;DS84,DR84&amp;"/"&amp;DS84))</f>
        <v>0/0</v>
      </c>
      <c r="DU84" s="167">
        <f>ROUND((DQ84+DR84)/2,1)</f>
        <v>3</v>
      </c>
      <c r="DV84" s="171">
        <f>IF(ISNUMBER(DS84),ROUND((DQ84+DS84)/2,1),"-")</f>
        <v>3</v>
      </c>
      <c r="DW84" s="172">
        <f>MAX(DU84:DV84)</f>
        <v>3</v>
      </c>
      <c r="DX84" s="210" t="str">
        <f>IF(DU84&gt;=5,DU84,IF(DV84&gt;=5,DU84&amp;"/"&amp;DV84,DU84&amp;"/"&amp;DV84))</f>
        <v>3/3</v>
      </c>
      <c r="DY84" s="167">
        <v>3</v>
      </c>
      <c r="DZ84" s="193">
        <v>0</v>
      </c>
      <c r="EA84" s="193"/>
      <c r="EB84" s="164" t="str">
        <f>IF(EC84&gt;=5,DZ84,IF(ED84&gt;=5,DZ84&amp;"/"&amp;EA84,DZ84&amp;"/"&amp;EA84))</f>
        <v>0/</v>
      </c>
      <c r="EC84" s="167">
        <f>ROUND((DY84+DZ84)/2,1)</f>
        <v>1.5</v>
      </c>
      <c r="ED84" s="171" t="str">
        <f>IF(ISNUMBER(EA84),ROUND((DY84+EA84)/2,1),"-")</f>
        <v>-</v>
      </c>
      <c r="EE84" s="172">
        <f>MAX(EC84:ED84)</f>
        <v>1.5</v>
      </c>
      <c r="EF84" s="210" t="str">
        <f>IF(EC84&gt;=5,EC84,IF(ED84&gt;=5,EC84&amp;"/"&amp;ED84,EC84&amp;"/"&amp;ED84))</f>
        <v>1.5/-</v>
      </c>
      <c r="EG84" s="216">
        <f>ROUND((BY84*$CA$4+CG84*$CI$4+CO84*$CQ$4+CW84*$CY$4+DE84*$DG$4+DM84*$DO$4+DU84*$DW$4+EC84*$EE$4)/$EH$4,1)</f>
        <v>3.4</v>
      </c>
      <c r="EH84" s="216">
        <f>ROUND((CA84*$CA$4+CI84*$CI$4+CQ84*$CQ$4+CY84*$CY$4+DG84*$DG$4+DO84*$DO$4+DW84*$DW$4+EE84*$EE$4)/$EH$4,1)</f>
        <v>3.5</v>
      </c>
      <c r="EI84" s="235" t="str">
        <f>IF(EH84&lt;4,"Kém",IF(EH84&lt;5,"Yếu",IF(EH84&lt;6,"TB",IF(EH84&lt;7,"TBK",IF(EH84&lt;8,"Khá",IF(EH84&lt;9,"Giỏi","XS"))))))</f>
        <v>Kém</v>
      </c>
      <c r="EJ84" s="195">
        <f>ROUND((BS84*$BS$4+EH84*$EH$4)/$EJ$4,1)</f>
        <v>4.1</v>
      </c>
      <c r="EK84" s="235" t="str">
        <f>IF(EJ84&lt;4,"Kém",IF(EJ84&lt;5,"Yếu",IF(EJ84&lt;6,"TB",IF(EJ84&lt;7,"TBK",IF(EJ84&lt;8,"Khá",IF(EJ84&lt;9,"Giỏi","XS"))))))</f>
        <v>Yếu</v>
      </c>
      <c r="EL84" s="144"/>
      <c r="EM84" s="51"/>
      <c r="EN84" s="51"/>
      <c r="EO84" s="146" t="str">
        <f>IF(EP84&gt;=5,EM84,IF(EQ84&gt;=5,EM84&amp;"/"&amp;EN84,EM84&amp;"/"&amp;EN84))</f>
        <v>/</v>
      </c>
      <c r="EP84" s="144">
        <f>ROUND((EL84+EM84)/2,1)</f>
        <v>0</v>
      </c>
      <c r="EQ84" s="147" t="str">
        <f>IF(ISNUMBER(EN84),ROUND((EL84+EN84)/2,1),"-")</f>
        <v>-</v>
      </c>
      <c r="ER84" s="47">
        <f>MAX(EP84:EQ84)</f>
        <v>0</v>
      </c>
      <c r="ES84" s="68" t="str">
        <f>IF(EP84&gt;=5,EP84,IF(EQ84&gt;=5,EP84&amp;"/"&amp;EQ84,EP84&amp;"/"&amp;EQ84))</f>
        <v>0/-</v>
      </c>
      <c r="ET84" s="144"/>
      <c r="EU84" s="51"/>
      <c r="EV84" s="51"/>
      <c r="EW84" s="146" t="str">
        <f>IF(EX84&gt;=5,EU84,IF(EY84&gt;=5,EU84&amp;"/"&amp;EV84,EU84&amp;"/"&amp;EV84))</f>
        <v>/</v>
      </c>
      <c r="EX84" s="144">
        <f>ROUND((ET84+EU84)/2,1)</f>
        <v>0</v>
      </c>
      <c r="EY84" s="147" t="str">
        <f>IF(ISNUMBER(EV84),ROUND((ET84+EV84)/2,1),"-")</f>
        <v>-</v>
      </c>
      <c r="EZ84" s="47">
        <f>MAX(EX84:EY84)</f>
        <v>0</v>
      </c>
      <c r="FA84" s="68" t="str">
        <f>IF(EX84&gt;=5,EX84,IF(EY84&gt;=5,EX84&amp;"/"&amp;EY84,EX84&amp;"/"&amp;EY84))</f>
        <v>0/-</v>
      </c>
      <c r="FB84" s="144"/>
      <c r="FC84" s="51"/>
      <c r="FD84" s="51"/>
      <c r="FE84" s="146" t="str">
        <f>IF(FF84&gt;=5,FC84,IF(FG84&gt;=5,FC84&amp;"/"&amp;FD84,FC84&amp;"/"&amp;FD84))</f>
        <v>/</v>
      </c>
      <c r="FF84" s="144">
        <f>ROUND((FB84+FC84)/2,1)</f>
        <v>0</v>
      </c>
      <c r="FG84" s="147" t="str">
        <f>IF(ISNUMBER(FD84),ROUND((FB84+FD84)/2,1),"-")</f>
        <v>-</v>
      </c>
      <c r="FH84" s="47">
        <f>MAX(FF84:FG84)</f>
        <v>0</v>
      </c>
      <c r="FI84" s="68" t="str">
        <f>IF(FF84&gt;=5,FF84,IF(FG84&gt;=5,FF84&amp;"/"&amp;FG84,FF84&amp;"/"&amp;FG84))</f>
        <v>0/-</v>
      </c>
      <c r="FJ84" s="14"/>
      <c r="FK84" s="14"/>
      <c r="FL84" s="14"/>
      <c r="FM84" s="14"/>
      <c r="FN84" s="144"/>
      <c r="FO84" s="51"/>
      <c r="FP84" s="51"/>
      <c r="FQ84" s="146" t="str">
        <f>IF(FR84&gt;=5,FO84,IF(FS84&gt;=5,FO84&amp;"/"&amp;FP84,FO84&amp;"/"&amp;FP84))</f>
        <v>/</v>
      </c>
      <c r="FR84" s="144">
        <f>ROUND((FN84+FO84)/2,1)</f>
        <v>0</v>
      </c>
      <c r="FS84" s="147" t="str">
        <f>IF(ISNUMBER(FP84),ROUND((FN84+FP84)/2,1),"-")</f>
        <v>-</v>
      </c>
      <c r="FT84" s="47">
        <f>MAX(FR84:FS84)</f>
        <v>0</v>
      </c>
      <c r="FU84" s="68" t="str">
        <f>IF(FR84&gt;=5,FR84,IF(FS84&gt;=5,FR84&amp;"/"&amp;FS84,FR84&amp;"/"&amp;FS84))</f>
        <v>0/-</v>
      </c>
      <c r="FV84" s="14"/>
      <c r="FW84" s="14"/>
      <c r="FX84" s="14"/>
      <c r="FY84" s="14"/>
      <c r="FZ84" s="258"/>
      <c r="GA84" s="79"/>
      <c r="GB84" s="79"/>
      <c r="GC84" s="78"/>
      <c r="GD84" s="77"/>
      <c r="GE84" s="83"/>
      <c r="GF84" s="77"/>
      <c r="GG84" s="82"/>
      <c r="GH84" s="88"/>
      <c r="GI84" s="88"/>
      <c r="GJ84" s="73"/>
      <c r="GK84" s="258"/>
      <c r="GL84" s="79"/>
      <c r="GM84" s="79"/>
      <c r="GN84" s="78"/>
      <c r="GO84" s="77"/>
      <c r="GP84" s="83"/>
      <c r="GQ84" s="77"/>
      <c r="GR84" s="82"/>
      <c r="GS84" s="258"/>
      <c r="GT84" s="79"/>
      <c r="GU84" s="79"/>
      <c r="GV84" s="78"/>
      <c r="GW84" s="77"/>
      <c r="GX84" s="83"/>
      <c r="GY84" s="77"/>
      <c r="GZ84" s="82"/>
      <c r="HA84" s="258"/>
      <c r="HB84" s="79"/>
      <c r="HC84" s="79"/>
      <c r="HD84" s="78"/>
      <c r="HE84" s="77"/>
      <c r="HF84" s="83"/>
      <c r="HG84" s="77"/>
      <c r="HH84" s="82"/>
      <c r="HI84" s="14"/>
      <c r="HJ84" s="14"/>
      <c r="HK84" s="14"/>
      <c r="HL84" s="14"/>
      <c r="HM84" s="14"/>
      <c r="HN84" s="14"/>
      <c r="HO84" s="14"/>
      <c r="HP84" s="14"/>
      <c r="HQ84" s="291"/>
      <c r="HR84" s="291"/>
      <c r="HS84" s="73"/>
      <c r="HT84" s="292"/>
      <c r="HU84" s="293"/>
      <c r="HV84" s="294"/>
      <c r="HW84" s="293"/>
      <c r="HX84" s="631"/>
      <c r="HY84" s="631"/>
      <c r="HZ84" s="631"/>
      <c r="IA84" s="632">
        <f>ROUND(SUM(HX84:HZ84)/3,1)</f>
        <v>0</v>
      </c>
      <c r="IB84" s="633">
        <f>ROUND((HV84+IA84)/2,1)</f>
        <v>0</v>
      </c>
      <c r="IC84" s="634" t="str">
        <f>IF(IB84&lt;4,"Kém",IF(IB84&lt;5,"Yếu",IF(IB84&lt;6,"TB",IF(IB84&lt;7,"TBK",IF(IB84&lt;8,"Khá",IF(IB84&lt;9,"Giỏi","XS"))))))</f>
        <v>Kém</v>
      </c>
    </row>
    <row r="85" spans="1:237" s="17" customFormat="1" ht="15" customHeight="1">
      <c r="A85" s="564">
        <v>36</v>
      </c>
      <c r="B85" s="22">
        <v>43</v>
      </c>
      <c r="C85" s="270" t="s">
        <v>201</v>
      </c>
      <c r="D85" s="63" t="s">
        <v>396</v>
      </c>
      <c r="E85" s="64" t="s">
        <v>397</v>
      </c>
      <c r="F85" s="98" t="s">
        <v>66</v>
      </c>
      <c r="G85" s="99" t="s">
        <v>206</v>
      </c>
      <c r="H85" s="99" t="s">
        <v>125</v>
      </c>
      <c r="I85" s="158">
        <v>5</v>
      </c>
      <c r="J85" s="158"/>
      <c r="K85" s="158">
        <f>I85</f>
        <v>5</v>
      </c>
      <c r="L85" s="158">
        <v>7</v>
      </c>
      <c r="M85" s="158"/>
      <c r="N85" s="158">
        <f>L85</f>
        <v>7</v>
      </c>
      <c r="O85" s="159">
        <v>7</v>
      </c>
      <c r="P85" s="159"/>
      <c r="Q85" s="164">
        <f>O85</f>
        <v>7</v>
      </c>
      <c r="R85" s="46">
        <f>ROUND((I85+L85+O85)/3,1)</f>
        <v>6.3</v>
      </c>
      <c r="S85" s="160" t="str">
        <f>IF(ISNUMBER(#REF!),#REF!,"-")</f>
        <v>-</v>
      </c>
      <c r="T85" s="161">
        <f>MAX(R85:S85)</f>
        <v>6.3</v>
      </c>
      <c r="U85" s="170">
        <f>IF(R85&gt;=5,R85,IF(S85&gt;=5,R85&amp;"/"&amp;S85,R85&amp;"/"&amp;S85))</f>
        <v>6.3</v>
      </c>
      <c r="V85" s="162">
        <v>7.8</v>
      </c>
      <c r="W85" s="163">
        <v>6</v>
      </c>
      <c r="X85" s="163"/>
      <c r="Y85" s="164">
        <f>IF(Z85&gt;=5,W85,IF(AA85&gt;=5,W85&amp;"/"&amp;X85,W85&amp;"/"&amp;X85))</f>
        <v>6</v>
      </c>
      <c r="Z85" s="167">
        <f>ROUND((V85+W85)/2,1)</f>
        <v>6.9</v>
      </c>
      <c r="AA85" s="171" t="str">
        <f>IF(ISNUMBER(X85),ROUND((V85+X85)/2,1),"-")</f>
        <v>-</v>
      </c>
      <c r="AB85" s="172">
        <f>MAX(Z85:AA85)</f>
        <v>6.9</v>
      </c>
      <c r="AC85" s="173">
        <f>IF(Z85&gt;=5,Z85,IF(AA85&gt;=5,Z85&amp;"/"&amp;AA85,Z85&amp;"/"&amp;AA85))</f>
        <v>6.9</v>
      </c>
      <c r="AD85" s="174"/>
      <c r="AE85" s="175"/>
      <c r="AF85" s="176"/>
      <c r="AG85" s="176" t="s">
        <v>209</v>
      </c>
      <c r="AH85" s="174">
        <v>6</v>
      </c>
      <c r="AI85" s="166" t="str">
        <f>IF(ISNUMBER(AF85),ROUND((AD85+AF85)/2,1),"-")</f>
        <v>-</v>
      </c>
      <c r="AJ85" s="174">
        <f>MAX(AH85:AI85)</f>
        <v>6</v>
      </c>
      <c r="AK85" s="177">
        <f>IF(AH85&gt;=5,AH85,IF(AI85&gt;=5,AH85&amp;"/"&amp;AI85,AH85&amp;"/"&amp;AI85))</f>
        <v>6</v>
      </c>
      <c r="AL85" s="152">
        <v>7</v>
      </c>
      <c r="AM85" s="52">
        <v>6</v>
      </c>
      <c r="AN85" s="22"/>
      <c r="AO85" s="22">
        <f>IF(AP85&gt;=5,AM85,IF(AQ85&gt;=5,AM85&amp;"/"&amp;AN85,AM85&amp;"/"&amp;AN85))</f>
        <v>6</v>
      </c>
      <c r="AP85" s="46">
        <f>ROUND((AL85+AM85)/2,1)</f>
        <v>6.5</v>
      </c>
      <c r="AQ85" s="28" t="str">
        <f>IF(ISNUMBER(AN85),ROUND((AL85+AN85)/2,1),"-")</f>
        <v>-</v>
      </c>
      <c r="AR85" s="47">
        <f>MAX(AP85:AQ85)</f>
        <v>6.5</v>
      </c>
      <c r="AS85" s="65">
        <f>IF(AP85&gt;=5,AP85,IF(AQ85&gt;=5,AP85&amp;"/"&amp;AQ85,AP85&amp;"/"&amp;AQ85))</f>
        <v>6.5</v>
      </c>
      <c r="AT85" s="92">
        <v>6.5</v>
      </c>
      <c r="AU85" s="92">
        <v>6</v>
      </c>
      <c r="AV85" s="92"/>
      <c r="AW85" s="22">
        <f>IF(AX85&gt;=5,AU85,IF(AY85&gt;=5,AU85&amp;"/"&amp;AV85,AU85&amp;"/"&amp;AV85))</f>
        <v>6</v>
      </c>
      <c r="AX85" s="46">
        <f>ROUND((AT85+AU85)/2,1)</f>
        <v>6.3</v>
      </c>
      <c r="AY85" s="28" t="str">
        <f>IF(ISNUMBER(AV85),ROUND((AT85+AV85)/2,1),"-")</f>
        <v>-</v>
      </c>
      <c r="AZ85" s="47">
        <f>MAX(AX85:AY85)</f>
        <v>6.3</v>
      </c>
      <c r="BA85" s="65">
        <f>IF(AX85&gt;=5,AX85,IF(AY85&gt;=5,AX85&amp;"/"&amp;AY85,AX85&amp;"/"&amp;AY85))</f>
        <v>6.3</v>
      </c>
      <c r="BB85" s="46">
        <v>6.5</v>
      </c>
      <c r="BC85" s="52">
        <v>4</v>
      </c>
      <c r="BD85" s="44"/>
      <c r="BE85" s="22">
        <f>IF(BF85&gt;=5,BC85,IF(BG85&gt;=5,BC85&amp;"/"&amp;BD85,BC85&amp;"/"&amp;BD85))</f>
        <v>4</v>
      </c>
      <c r="BF85" s="46">
        <f>ROUND((BB85+BC85)/2,1)</f>
        <v>5.3</v>
      </c>
      <c r="BG85" s="28" t="str">
        <f>IF(ISNUMBER(BD85),ROUND((BB85+BD85)/2,1),"-")</f>
        <v>-</v>
      </c>
      <c r="BH85" s="47">
        <f>MAX(BF85:BG85)</f>
        <v>5.3</v>
      </c>
      <c r="BI85" s="274">
        <f>IF(BF85&gt;=5,BF85,IF(BG85&gt;=5,BF85&amp;"/"&amp;BG85,BF85&amp;"/"&amp;BG85))</f>
        <v>5.3</v>
      </c>
      <c r="BJ85" s="46">
        <v>5.5</v>
      </c>
      <c r="BK85" s="52">
        <v>5</v>
      </c>
      <c r="BL85" s="91"/>
      <c r="BM85" s="22">
        <f>IF(BN85&gt;=5,BK85,IF(BO85&gt;=5,BK85&amp;"/"&amp;BL85,BK85&amp;"/"&amp;BL85))</f>
        <v>5</v>
      </c>
      <c r="BN85" s="46">
        <f>ROUND((BJ85+BK85)/2,1)</f>
        <v>5.3</v>
      </c>
      <c r="BO85" s="28" t="str">
        <f>IF(ISNUMBER(BL85),ROUND((BJ85+BL85)/2,1),"-")</f>
        <v>-</v>
      </c>
      <c r="BP85" s="47">
        <f>MAX(BN85:BO85)</f>
        <v>5.3</v>
      </c>
      <c r="BQ85" s="70">
        <f>IF(BN85&gt;=5,BN85,IF(BO85&gt;=5,BN85&amp;"/"&amp;BO85,BN85&amp;"/"&amp;BO85))</f>
        <v>5.3</v>
      </c>
      <c r="BR85" s="132">
        <f>ROUND((R85*$T$4+Z85*$AB$4+AH85*$AJ$4+AP85*$AR$4+AX85*$AZ$4+BF85*$BH$4+BN85*$BP$4)/$BS$4,1)</f>
        <v>6.2</v>
      </c>
      <c r="BS85" s="133">
        <f>ROUND((T85*$T$4+AB85*$AB$4+AJ85*$AJ$4+AR85*$AR$4+AZ85*$AZ$4+BH85*$BH$4+BP85*$BP$4)/$BS$4,1)</f>
        <v>6.2</v>
      </c>
      <c r="BT85" s="48" t="str">
        <f>IF(BS85&lt;4,"Kém",IF(BS85&lt;5,"Yếu",IF(BS85&lt;6,"TB",IF(BS85&lt;7,"TBK",IF(BS85&lt;8,"Khá",IF(BS85&lt;9,"Giỏi","XS"))))))</f>
        <v>TBK</v>
      </c>
      <c r="BU85" s="167">
        <v>6.2</v>
      </c>
      <c r="BV85" s="158">
        <v>7</v>
      </c>
      <c r="BW85" s="159"/>
      <c r="BX85" s="164">
        <f>IF(BY85&gt;=5,BV85,IF(BZ85&gt;=5,BV85&amp;"/"&amp;BW85,BV85&amp;"/"&amp;BW85))</f>
        <v>7</v>
      </c>
      <c r="BY85" s="167">
        <f>ROUND((BU85+BV85)/2,1)</f>
        <v>6.6</v>
      </c>
      <c r="BZ85" s="171" t="str">
        <f>IF(ISNUMBER(BW85),ROUND((BU85+BW85)/2,1),"-")</f>
        <v>-</v>
      </c>
      <c r="CA85" s="172">
        <f>MAX(BY85:BZ85)</f>
        <v>6.6</v>
      </c>
      <c r="CB85" s="173">
        <f>IF(BY85&gt;=5,BY85,IF(BZ85&gt;=5,BY85&amp;"/"&amp;BZ85,BY85&amp;"/"&amp;BZ85))</f>
        <v>6.6</v>
      </c>
      <c r="CC85" s="167">
        <v>8</v>
      </c>
      <c r="CD85" s="193">
        <v>4</v>
      </c>
      <c r="CE85" s="193"/>
      <c r="CF85" s="164">
        <f>IF(CG85&gt;=5,CD85,IF(CH85&gt;=5,CD85&amp;"/"&amp;CE85,CD85&amp;"/"&amp;CE85))</f>
        <v>4</v>
      </c>
      <c r="CG85" s="167">
        <f>ROUND((CC85+CD85)/2,1)</f>
        <v>6</v>
      </c>
      <c r="CH85" s="27" t="str">
        <f>IF(ISNUMBER(CE85),ROUND((CC85+CE85)/2,1),"-")</f>
        <v>-</v>
      </c>
      <c r="CI85" s="43">
        <f>MAX(CG85:CH85)</f>
        <v>6</v>
      </c>
      <c r="CJ85" s="185">
        <f>IF(CG85&gt;=5,CG85,IF(CH85&gt;=5,CG85&amp;"/"&amp;CH85,CG85&amp;"/"&amp;CH85))</f>
        <v>6</v>
      </c>
      <c r="CK85" s="41">
        <v>6.7</v>
      </c>
      <c r="CL85" s="184">
        <v>6</v>
      </c>
      <c r="CM85" s="184"/>
      <c r="CN85" s="42">
        <f>IF(CO85&gt;=5,CL85,IF(CP85&gt;=5,CL85&amp;"/"&amp;CM85,CL85&amp;"/"&amp;CM85))</f>
        <v>6</v>
      </c>
      <c r="CO85" s="41">
        <f>ROUND((CK85+CL85)/2,1)</f>
        <v>6.4</v>
      </c>
      <c r="CP85" s="27" t="str">
        <f>IF(ISNUMBER(CM85),ROUND((CK85+CM85)/2,1),"-")</f>
        <v>-</v>
      </c>
      <c r="CQ85" s="43">
        <f>MAX(CO85:CP85)</f>
        <v>6.4</v>
      </c>
      <c r="CR85" s="186">
        <f>IF(CO85&gt;=5,CO85,IF(CP85&gt;=5,CO85&amp;"/"&amp;CP85,CO85&amp;"/"&amp;CP85))</f>
        <v>6.4</v>
      </c>
      <c r="CS85" s="41">
        <v>7</v>
      </c>
      <c r="CT85" s="184">
        <v>6</v>
      </c>
      <c r="CU85" s="184"/>
      <c r="CV85" s="42">
        <f>IF(CW85&gt;=5,CT85,IF(CX85&gt;=5,CT85&amp;"/"&amp;CU85,CT85&amp;"/"&amp;CU85))</f>
        <v>6</v>
      </c>
      <c r="CW85" s="41">
        <f>ROUND((CS85+CT85)/2,1)</f>
        <v>6.5</v>
      </c>
      <c r="CX85" s="27" t="str">
        <f>IF(ISNUMBER(CU85),ROUND((CS85+CU85)/2,1),"-")</f>
        <v>-</v>
      </c>
      <c r="CY85" s="43">
        <f>MAX(CW85:CX85)</f>
        <v>6.5</v>
      </c>
      <c r="CZ85" s="186">
        <f>IF(CW85&gt;=5,CW85,IF(CX85&gt;=5,CW85&amp;"/"&amp;CX85,CW85&amp;"/"&amp;CX85))</f>
        <v>6.5</v>
      </c>
      <c r="DA85" s="41">
        <v>7.6</v>
      </c>
      <c r="DB85" s="193">
        <v>9</v>
      </c>
      <c r="DC85" s="208"/>
      <c r="DD85" s="164">
        <f>IF(DE85&gt;=5,DB85,IF(DF85&gt;=5,DB85&amp;"/"&amp;DC85,DB85&amp;"/"&amp;DC85))</f>
        <v>9</v>
      </c>
      <c r="DE85" s="167">
        <f>ROUND((DA85+DB85)/2,1)</f>
        <v>8.3</v>
      </c>
      <c r="DF85" s="171" t="str">
        <f>IF(ISNUMBER(DC85),ROUND((DA85+DC85)/2,1),"-")</f>
        <v>-</v>
      </c>
      <c r="DG85" s="172">
        <f>MAX(DE85:DF85)</f>
        <v>8.3</v>
      </c>
      <c r="DH85" s="183">
        <f>IF(DE85&gt;=5,DE85,IF(DF85&gt;=5,DE85&amp;"/"&amp;DF85,DE85&amp;"/"&amp;DF85))</f>
        <v>8.3</v>
      </c>
      <c r="DI85" s="167">
        <v>6.5</v>
      </c>
      <c r="DJ85" s="193">
        <v>5</v>
      </c>
      <c r="DK85" s="209"/>
      <c r="DL85" s="164">
        <f>IF(DM85&gt;=5,DJ85,IF(DN85&gt;=5,DJ85&amp;"/"&amp;DK85,DJ85&amp;"/"&amp;DK85))</f>
        <v>5</v>
      </c>
      <c r="DM85" s="167">
        <f>ROUND((DI85+DJ85)/2,1)</f>
        <v>5.8</v>
      </c>
      <c r="DN85" s="171" t="str">
        <f>IF(ISNUMBER(DK85),ROUND((DI85+DK85)/2,1),"-")</f>
        <v>-</v>
      </c>
      <c r="DO85" s="172">
        <f>MAX(DM85:DN85)</f>
        <v>5.8</v>
      </c>
      <c r="DP85" s="183">
        <f>IF(DM85&gt;=5,DM85,IF(DN85&gt;=5,DM85&amp;"/"&amp;DN85,DM85&amp;"/"&amp;DN85))</f>
        <v>5.8</v>
      </c>
      <c r="DQ85" s="167">
        <v>6</v>
      </c>
      <c r="DR85" s="193">
        <v>7</v>
      </c>
      <c r="DS85" s="193"/>
      <c r="DT85" s="164">
        <f>IF(DU85&gt;=5,DR85,IF(DV85&gt;=5,DR85&amp;"/"&amp;DS85,DR85&amp;"/"&amp;DS85))</f>
        <v>7</v>
      </c>
      <c r="DU85" s="167">
        <f>ROUND((DQ85+DR85)/2,1)</f>
        <v>6.5</v>
      </c>
      <c r="DV85" s="171" t="str">
        <f>IF(ISNUMBER(DS85),ROUND((DQ85+DS85)/2,1),"-")</f>
        <v>-</v>
      </c>
      <c r="DW85" s="172">
        <f>MAX(DU85:DV85)</f>
        <v>6.5</v>
      </c>
      <c r="DX85" s="183">
        <f>IF(DU85&gt;=5,DU85,IF(DV85&gt;=5,DU85&amp;"/"&amp;DV85,DU85&amp;"/"&amp;DV85))</f>
        <v>6.5</v>
      </c>
      <c r="DY85" s="167">
        <v>4.3</v>
      </c>
      <c r="DZ85" s="193">
        <v>4</v>
      </c>
      <c r="EA85" s="193">
        <v>5</v>
      </c>
      <c r="EB85" s="164" t="str">
        <f>IF(EC85&gt;=5,DZ85,IF(ED85&gt;=5,DZ85&amp;"/"&amp;EA85,DZ85&amp;"/"&amp;EA85))</f>
        <v>4/5</v>
      </c>
      <c r="EC85" s="167">
        <f>ROUND((DY85+DZ85)/2,1)</f>
        <v>4.2</v>
      </c>
      <c r="ED85" s="171">
        <f>IF(ISNUMBER(EA85),ROUND((DY85+EA85)/2,1),"-")</f>
        <v>4.7</v>
      </c>
      <c r="EE85" s="172">
        <v>6.8</v>
      </c>
      <c r="EF85" s="273" t="s">
        <v>424</v>
      </c>
      <c r="EG85" s="216">
        <f>ROUND((BY85*$CA$4+CG85*$CI$4+CO85*$CQ$4+CW85*$CY$4+DE85*$DG$4+DM85*$DO$4+DU85*$DW$4+EC85*$EE$4)/$EH$4,1)</f>
        <v>6.2</v>
      </c>
      <c r="EH85" s="216">
        <f>ROUND((CA85*$CA$4+CI85*$CI$4+CQ85*$CQ$4+CY85*$CY$4+DG85*$DG$4+DO85*$DO$4+DW85*$DW$4+EE85*$EE$4)/$EH$4,1)</f>
        <v>6.7</v>
      </c>
      <c r="EI85" s="194" t="str">
        <f>IF(EH85&lt;4,"Kém",IF(EH85&lt;5,"Yếu",IF(EH85&lt;6,"TB",IF(EH85&lt;7,"TBK",IF(EH85&lt;8,"Khá",IF(EH85&lt;9,"Giỏi","XS"))))))</f>
        <v>TBK</v>
      </c>
      <c r="EJ85" s="195">
        <f>ROUND((BS85*$BS$4+EH85*$EH$4)/$EJ$4,1)</f>
        <v>6.5</v>
      </c>
      <c r="EK85" s="194" t="str">
        <f>IF(EJ85&lt;4,"Kém",IF(EJ85&lt;5,"Yếu",IF(EJ85&lt;6,"TB",IF(EJ85&lt;7,"TBK",IF(EJ85&lt;8,"Khá",IF(EJ85&lt;9,"Giỏi","XS"))))))</f>
        <v>TBK</v>
      </c>
      <c r="EL85" s="144">
        <v>7</v>
      </c>
      <c r="EM85" s="51">
        <v>8</v>
      </c>
      <c r="EN85" s="51"/>
      <c r="EO85" s="146">
        <f>IF(EP85&gt;=5,EM85,IF(EQ85&gt;=5,EM85&amp;"/"&amp;EN85,EM85&amp;"/"&amp;EN85))</f>
        <v>8</v>
      </c>
      <c r="EP85" s="144">
        <f>ROUND((EL85+EM85)/2,1)</f>
        <v>7.5</v>
      </c>
      <c r="EQ85" s="147" t="str">
        <f>IF(ISNUMBER(EN85),ROUND((EL85+EN85)/2,1),"-")</f>
        <v>-</v>
      </c>
      <c r="ER85" s="47">
        <f>MAX(EP85:EQ85)</f>
        <v>7.5</v>
      </c>
      <c r="ES85" s="68">
        <f>IF(EP85&gt;=5,EP85,IF(EQ85&gt;=5,EP85&amp;"/"&amp;EQ85,EP85&amp;"/"&amp;EQ85))</f>
        <v>7.5</v>
      </c>
      <c r="ET85" s="144">
        <v>6</v>
      </c>
      <c r="EU85" s="51">
        <v>6</v>
      </c>
      <c r="EV85" s="51"/>
      <c r="EW85" s="146">
        <f>IF(EX85&gt;=5,EU85,IF(EY85&gt;=5,EU85&amp;"/"&amp;EV85,EU85&amp;"/"&amp;EV85))</f>
        <v>6</v>
      </c>
      <c r="EX85" s="144">
        <f>ROUND((ET85+EU85)/2,1)</f>
        <v>6</v>
      </c>
      <c r="EY85" s="147" t="str">
        <f>IF(ISNUMBER(EV85),ROUND((ET85+EV85)/2,1),"-")</f>
        <v>-</v>
      </c>
      <c r="EZ85" s="47">
        <f>MAX(EX85:EY85)</f>
        <v>6</v>
      </c>
      <c r="FA85" s="68">
        <f>IF(EX85&gt;=5,EX85,IF(EY85&gt;=5,EX85&amp;"/"&amp;EY85,EX85&amp;"/"&amp;EY85))</f>
        <v>6</v>
      </c>
      <c r="FB85" s="144">
        <v>8</v>
      </c>
      <c r="FC85" s="51">
        <v>3</v>
      </c>
      <c r="FD85" s="51"/>
      <c r="FE85" s="146">
        <f>IF(FF85&gt;=5,FC85,IF(FG85&gt;=5,FC85&amp;"/"&amp;FD85,FC85&amp;"/"&amp;FD85))</f>
        <v>3</v>
      </c>
      <c r="FF85" s="144">
        <f>ROUND((FB85+FC85)/2,1)</f>
        <v>5.5</v>
      </c>
      <c r="FG85" s="147" t="str">
        <f>IF(ISNUMBER(FD85),ROUND((FB85+FD85)/2,1),"-")</f>
        <v>-</v>
      </c>
      <c r="FH85" s="47">
        <f>MAX(FF85:FG85)</f>
        <v>5.5</v>
      </c>
      <c r="FI85" s="68">
        <f>IF(FF85&gt;=5,FF85,IF(FG85&gt;=5,FF85&amp;"/"&amp;FG85,FF85&amp;"/"&amp;FG85))</f>
        <v>5.5</v>
      </c>
      <c r="FJ85" s="256">
        <v>8</v>
      </c>
      <c r="FK85" s="256"/>
      <c r="FL85" s="256">
        <f>MAX(FJ85:FK85)</f>
        <v>8</v>
      </c>
      <c r="FM85" s="257">
        <f>IF(FJ85&gt;=5,FJ85,IF(FK85&gt;=5,FJ85&amp;"/"&amp;FK85,FJ85&amp;"/"&amp;FK85))</f>
        <v>8</v>
      </c>
      <c r="FN85" s="144">
        <v>7.67</v>
      </c>
      <c r="FO85" s="51">
        <v>6</v>
      </c>
      <c r="FP85" s="51"/>
      <c r="FQ85" s="146">
        <f>IF(FR85&gt;=5,FO85,IF(FS85&gt;=5,FO85&amp;"/"&amp;FP85,FO85&amp;"/"&amp;FP85))</f>
        <v>6</v>
      </c>
      <c r="FR85" s="144">
        <f>ROUND((FN85+FO85)/2,1)</f>
        <v>6.8</v>
      </c>
      <c r="FS85" s="147" t="str">
        <f>IF(ISNUMBER(FP85),ROUND((FN85+FP85)/2,1),"-")</f>
        <v>-</v>
      </c>
      <c r="FT85" s="47">
        <f>MAX(FR85:FS85)</f>
        <v>6.8</v>
      </c>
      <c r="FU85" s="68">
        <f>IF(FR85&gt;=5,FR85,IF(FS85&gt;=5,FR85&amp;"/"&amp;FS85,FR85&amp;"/"&amp;FS85))</f>
        <v>6.8</v>
      </c>
      <c r="FV85" s="256">
        <v>8</v>
      </c>
      <c r="FW85" s="256"/>
      <c r="FX85" s="256">
        <f>MAX(FV85:FW85)</f>
        <v>8</v>
      </c>
      <c r="FY85" s="257">
        <f>IF(FV85&gt;=5,FV85,IF(FW85&gt;=5,FV85&amp;"/"&amp;FW85,FV85&amp;"/"&amp;FW85))</f>
        <v>8</v>
      </c>
      <c r="FZ85" s="144">
        <v>5</v>
      </c>
      <c r="GA85" s="51">
        <v>7</v>
      </c>
      <c r="GB85" s="51"/>
      <c r="GC85" s="146">
        <f>IF(GD85&gt;=5,GA85,IF(GE85&gt;=5,GA85&amp;"/"&amp;GB85,GA85&amp;"/"&amp;GB85))</f>
        <v>7</v>
      </c>
      <c r="GD85" s="144">
        <f>ROUND((FZ85+GA85)/2,1)</f>
        <v>6</v>
      </c>
      <c r="GE85" s="147" t="str">
        <f>IF(ISNUMBER(GB85),ROUND((FZ85+GB85)/2,1),"-")</f>
        <v>-</v>
      </c>
      <c r="GF85" s="47">
        <f>MAX(GD85:GE85)</f>
        <v>6</v>
      </c>
      <c r="GG85" s="68">
        <f>IF(GD85&gt;=5,GD85,IF(GE85&gt;=5,GD85&amp;"/"&amp;GE85,GD85&amp;"/"&amp;GE85))</f>
        <v>6</v>
      </c>
      <c r="GH85" s="238">
        <f>ROUND((EP85*$ER$4+EX85*$EZ$4+FF85*$FH$4+FJ85*$FL$4+FR85*$FT$4+FV85*$FX$4+GD85*$GF$4)/$GI$4,1)</f>
        <v>7</v>
      </c>
      <c r="GI85" s="238">
        <f>ROUND((ER85*$ER$4+EZ85*$EZ$4+FH85*$FH$4+FL85*$FL$4+FT85*$FT$4+FX85*$FX$4+GF85*$GF$4)/$GI$4,1)</f>
        <v>7</v>
      </c>
      <c r="GJ85" s="48" t="str">
        <f>IF(GI85&lt;4,"Kém",IF(GI85&lt;5,"Yếu",IF(GI85&lt;6,"TB",IF(GI85&lt;7,"TBK",IF(GI85&lt;8,"Khá",IF(GI85&lt;9,"Giỏi","XS"))))))</f>
        <v>Khá</v>
      </c>
      <c r="GK85" s="155">
        <v>6</v>
      </c>
      <c r="GL85" s="184">
        <v>0</v>
      </c>
      <c r="GM85" s="184">
        <v>0</v>
      </c>
      <c r="GN85" s="295" t="str">
        <f>IF(GO85&gt;=5,GL85,IF(GP85&gt;=5,GL85&amp;"/"&amp;GM85,GL85&amp;"/"&amp;GM85))</f>
        <v>0/0</v>
      </c>
      <c r="GO85" s="155">
        <f>ROUND((GK85+GL85)/2,1)</f>
        <v>3</v>
      </c>
      <c r="GP85" s="296">
        <f>IF(ISNUMBER(GM85),ROUND((GK85+GM85)/2,1),"-")</f>
        <v>3</v>
      </c>
      <c r="GQ85" s="43">
        <f>MAX(GO85:GP85)</f>
        <v>3</v>
      </c>
      <c r="GR85" s="298" t="str">
        <f>IF(GO85&gt;=5,GO85,IF(GP85&gt;=5,GO85&amp;"/"&amp;GP85,GO85&amp;"/"&amp;GP85))</f>
        <v>3/3</v>
      </c>
      <c r="GS85" s="155">
        <v>4.3</v>
      </c>
      <c r="GT85" s="184"/>
      <c r="GU85" s="184"/>
      <c r="GV85" s="299" t="s">
        <v>450</v>
      </c>
      <c r="GW85" s="155">
        <f>ROUND((GS85+GT85)/2,1)</f>
        <v>2.2</v>
      </c>
      <c r="GX85" s="296" t="str">
        <f>IF(ISNUMBER(GU85),ROUND((GS85+GU85)/2,1),"-")</f>
        <v>-</v>
      </c>
      <c r="GY85" s="43">
        <f>MAX(GW85:GX85)</f>
        <v>2.2</v>
      </c>
      <c r="GZ85" s="298" t="s">
        <v>450</v>
      </c>
      <c r="HA85" s="155">
        <v>7</v>
      </c>
      <c r="HB85" s="184">
        <v>0</v>
      </c>
      <c r="HC85" s="184">
        <v>0</v>
      </c>
      <c r="HD85" s="295" t="str">
        <f>IF(HE85&gt;=5,HB85,IF(HF85&gt;=5,HB85&amp;"/"&amp;HC85,HB85&amp;"/"&amp;HC85))</f>
        <v>0/0</v>
      </c>
      <c r="HE85" s="155">
        <f>ROUND((HA85+HB85)/2,1)</f>
        <v>3.5</v>
      </c>
      <c r="HF85" s="296">
        <f>IF(ISNUMBER(HC85),ROUND((HA85+HC85)/2,1),"-")</f>
        <v>3.5</v>
      </c>
      <c r="HG85" s="43">
        <f>MAX(HE85:HF85)</f>
        <v>3.5</v>
      </c>
      <c r="HH85" s="298" t="str">
        <f>IF(HE85&gt;=5,HE85,IF(HF85&gt;=5,HE85&amp;"/"&amp;HF85,HE85&amp;"/"&amp;HF85))</f>
        <v>3.5/3.5</v>
      </c>
      <c r="HI85" s="256">
        <v>7</v>
      </c>
      <c r="HJ85" s="256"/>
      <c r="HK85" s="256">
        <f>MAX(HI85:HJ85)</f>
        <v>7</v>
      </c>
      <c r="HL85" s="257">
        <f>IF(HI85&gt;=5,HI85,IF(HJ85&gt;=5,HI85&amp;"/"&amp;HJ85,HI85&amp;"/"&amp;HJ85))</f>
        <v>7</v>
      </c>
      <c r="HM85" s="256"/>
      <c r="HN85" s="256"/>
      <c r="HO85" s="256">
        <f>MAX(HM85:HN85)</f>
        <v>0</v>
      </c>
      <c r="HP85" s="257" t="str">
        <f>IF(HM85&gt;=5,HM85,IF(HN85&gt;=5,HM85&amp;"/"&amp;HN85,HM85&amp;"/"&amp;HN85))</f>
        <v>/</v>
      </c>
      <c r="HQ85" s="297">
        <f>ROUND((GO85*$GQ$4+GW85*$GY$4+HE85*$HG$4+HI85*$HK$4+HM85*$HO$4)/$HR$4,1)</f>
        <v>2.3</v>
      </c>
      <c r="HR85" s="285">
        <f>ROUND((GQ85*$GQ$4+GY85*$GY$4+HG85*$HG$4+HK85*$HK$4+HO85*$HO$4)/$HR$4,1)</f>
        <v>2.3</v>
      </c>
      <c r="HS85" s="286" t="str">
        <f>IF(HR85&lt;4,"Kém",IF(HR85&lt;5,"Yếu",IF(HR85&lt;6,"TB",IF(HR85&lt;7,"TBK",IF(HR85&lt;8,"Khá",IF(HR85&lt;9,"Giỏi","XS"))))))</f>
        <v>Kém</v>
      </c>
      <c r="HT85" s="287">
        <f>ROUND((HR85*$HR$4+GI85*$GI$4)/$HT$4,1)</f>
        <v>4.7</v>
      </c>
      <c r="HU85" s="288" t="str">
        <f>IF(HT85&lt;4,"KÐm",IF(HT85&lt;5,"YÕu",IF(HT85&lt;6,"TB",IF(HT85&lt;7,"TBK",IF(HT85&lt;8,"Kh¸",IF(HT85&lt;9,"Giái","XS"))))))</f>
        <v>YÕu</v>
      </c>
      <c r="HV85" s="289">
        <f>ROUND((HT85*$HT$4+EJ85*$EJ$4)/$HV$4,1)</f>
        <v>5.7</v>
      </c>
      <c r="HW85" s="288" t="str">
        <f>IF(HV85&lt;4,"KÐm",IF(HV85&lt;5,"YÕu",IF(HV85&lt;6,"TB",IF(HV85&lt;7,"TBK",IF(HV85&lt;8,"Kh¸",IF(HV85&lt;9,"Giái","XS"))))))</f>
        <v>TB</v>
      </c>
      <c r="HX85" s="612"/>
      <c r="HY85" s="612"/>
      <c r="HZ85" s="612"/>
      <c r="IA85" s="613">
        <f>ROUND(SUM(HX85:HZ85)/3,1)</f>
        <v>0</v>
      </c>
      <c r="IB85" s="614">
        <f>ROUND((HV85+IA85)/2,1)</f>
        <v>2.9</v>
      </c>
      <c r="IC85" s="615" t="str">
        <f>IF(IB85&lt;4,"Kém",IF(IB85&lt;5,"Yếu",IF(IB85&lt;6,"TB",IF(IB85&lt;7,"TBK",IF(IB85&lt;8,"Khá",IF(IB85&lt;9,"Giỏi","XS"))))))</f>
        <v>Kém</v>
      </c>
    </row>
    <row r="86" spans="2:231" ht="1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215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5"/>
      <c r="EM86" s="215"/>
      <c r="EN86" s="215"/>
      <c r="EO86" s="215"/>
      <c r="EP86" s="215"/>
      <c r="EQ86" s="215"/>
      <c r="ER86" s="215"/>
      <c r="ES86" s="215"/>
      <c r="ET86" s="215"/>
      <c r="EU86" s="215"/>
      <c r="EV86" s="215"/>
      <c r="EW86" s="215"/>
      <c r="EX86" s="215"/>
      <c r="EY86" s="215"/>
      <c r="EZ86" s="215"/>
      <c r="FA86" s="215"/>
      <c r="FB86" s="215"/>
      <c r="FC86" s="215"/>
      <c r="FD86" s="215"/>
      <c r="FE86" s="215"/>
      <c r="FF86" s="215"/>
      <c r="FG86" s="215"/>
      <c r="FH86" s="215"/>
      <c r="FI86" s="215"/>
      <c r="FN86" s="215"/>
      <c r="FO86" s="215"/>
      <c r="FP86" s="215"/>
      <c r="FQ86" s="215"/>
      <c r="FR86" s="215"/>
      <c r="FS86" s="215"/>
      <c r="FT86" s="215"/>
      <c r="FU86" s="215"/>
      <c r="FZ86" s="215"/>
      <c r="GA86" s="259"/>
      <c r="GB86" s="259"/>
      <c r="GC86" s="259"/>
      <c r="GD86" s="259"/>
      <c r="GE86" s="259"/>
      <c r="GF86" s="259"/>
      <c r="GG86" s="259"/>
      <c r="GH86" s="259"/>
      <c r="GI86" s="259"/>
      <c r="GJ86" s="259"/>
      <c r="GK86" s="77"/>
      <c r="GL86" s="79"/>
      <c r="GM86" s="302"/>
      <c r="GN86" s="78"/>
      <c r="GO86" s="77"/>
      <c r="GP86" s="83"/>
      <c r="GQ86" s="77"/>
      <c r="GR86" s="82"/>
      <c r="GS86" s="77"/>
      <c r="GT86" s="79"/>
      <c r="GU86" s="302"/>
      <c r="GV86" s="78"/>
      <c r="GW86" s="77"/>
      <c r="GX86" s="83"/>
      <c r="GY86" s="77"/>
      <c r="GZ86" s="82"/>
      <c r="HA86" s="77"/>
      <c r="HB86" s="79"/>
      <c r="HC86" s="302"/>
      <c r="HD86" s="78"/>
      <c r="HE86" s="77"/>
      <c r="HF86" s="83"/>
      <c r="HG86" s="77"/>
      <c r="HH86" s="82"/>
      <c r="HI86" s="300"/>
      <c r="HJ86" s="300"/>
      <c r="HK86" s="300"/>
      <c r="HL86" s="301"/>
      <c r="HM86" s="300"/>
      <c r="HN86" s="300"/>
      <c r="HO86" s="300"/>
      <c r="HP86" s="301"/>
      <c r="HQ86" s="291"/>
      <c r="HR86" s="291"/>
      <c r="HS86" s="73"/>
      <c r="HT86" s="292"/>
      <c r="HU86" s="293"/>
      <c r="HV86" s="294"/>
      <c r="HW86" s="293"/>
    </row>
    <row r="87" spans="2:231" ht="1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215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5"/>
      <c r="EM87" s="215"/>
      <c r="EN87" s="215"/>
      <c r="EO87" s="215"/>
      <c r="EP87" s="215"/>
      <c r="EQ87" s="215"/>
      <c r="ER87" s="215"/>
      <c r="ES87" s="215"/>
      <c r="ET87" s="215"/>
      <c r="EU87" s="215"/>
      <c r="EV87" s="215"/>
      <c r="EW87" s="215"/>
      <c r="EX87" s="215"/>
      <c r="EY87" s="215"/>
      <c r="EZ87" s="215"/>
      <c r="FA87" s="215"/>
      <c r="FB87" s="215"/>
      <c r="FC87" s="215"/>
      <c r="FD87" s="215"/>
      <c r="FE87" s="215"/>
      <c r="FF87" s="215"/>
      <c r="FG87" s="215"/>
      <c r="FH87" s="215"/>
      <c r="FI87" s="215"/>
      <c r="FN87" s="215"/>
      <c r="FO87" s="215"/>
      <c r="FP87" s="215"/>
      <c r="FQ87" s="215"/>
      <c r="FR87" s="215"/>
      <c r="FS87" s="215"/>
      <c r="FT87" s="215"/>
      <c r="FU87" s="215"/>
      <c r="FZ87" s="215"/>
      <c r="GA87" s="259"/>
      <c r="GB87" s="259"/>
      <c r="GC87" s="259"/>
      <c r="GD87" s="259"/>
      <c r="GE87" s="259"/>
      <c r="GF87" s="259"/>
      <c r="GG87" s="259"/>
      <c r="GH87" s="259"/>
      <c r="GI87" s="259"/>
      <c r="GJ87" s="259"/>
      <c r="GK87" s="215"/>
      <c r="GL87" s="259"/>
      <c r="GM87" s="259"/>
      <c r="GN87" s="259"/>
      <c r="GO87" s="259"/>
      <c r="GP87" s="259"/>
      <c r="GQ87" s="259"/>
      <c r="GR87" s="259"/>
      <c r="GS87" s="215"/>
      <c r="GT87" s="259"/>
      <c r="GU87" s="259"/>
      <c r="GV87" s="259"/>
      <c r="GW87" s="259"/>
      <c r="GX87" s="259"/>
      <c r="GY87" s="259"/>
      <c r="GZ87" s="259"/>
      <c r="HA87" s="215"/>
      <c r="HB87" s="259"/>
      <c r="HC87" s="259"/>
      <c r="HD87" s="259"/>
      <c r="HE87" s="259"/>
      <c r="HF87" s="259"/>
      <c r="HG87" s="259"/>
      <c r="HH87" s="259"/>
      <c r="HQ87" s="291"/>
      <c r="HR87" s="291"/>
      <c r="HS87" s="73"/>
      <c r="HT87" s="292"/>
      <c r="HU87" s="293"/>
      <c r="HV87" s="294"/>
      <c r="HW87" s="293"/>
    </row>
    <row r="88" spans="2:241" ht="15.75">
      <c r="B88" s="78"/>
      <c r="C88" s="84"/>
      <c r="D88" s="84"/>
      <c r="E88" s="84"/>
      <c r="F88" s="78"/>
      <c r="G88" s="84"/>
      <c r="H88" s="84"/>
      <c r="I88" s="77"/>
      <c r="J88" s="77"/>
      <c r="K88" s="77"/>
      <c r="L88" s="85"/>
      <c r="M88" s="85"/>
      <c r="N88" s="85"/>
      <c r="O88" s="84"/>
      <c r="P88" s="84"/>
      <c r="Q88" s="84"/>
      <c r="R88" s="77"/>
      <c r="S88" s="83"/>
      <c r="T88" s="77"/>
      <c r="U88" s="78"/>
      <c r="V88" s="78"/>
      <c r="W88" s="78"/>
      <c r="X88" s="78"/>
      <c r="Y88" s="78"/>
      <c r="Z88" s="78"/>
      <c r="AA88" s="78"/>
      <c r="AB88" s="78"/>
      <c r="AC88" s="78"/>
      <c r="AD88" s="77"/>
      <c r="AE88" s="85"/>
      <c r="AF88" s="84"/>
      <c r="AG88" s="78"/>
      <c r="AH88" s="77"/>
      <c r="AI88" s="83"/>
      <c r="AJ88" s="77"/>
      <c r="AK88" s="78"/>
      <c r="AL88" s="77"/>
      <c r="AM88" s="85"/>
      <c r="AN88" s="84"/>
      <c r="AO88" s="78"/>
      <c r="AP88" s="77"/>
      <c r="AQ88" s="83"/>
      <c r="AR88" s="77"/>
      <c r="AS88" s="78"/>
      <c r="AT88" s="78"/>
      <c r="AU88" s="78"/>
      <c r="AV88" s="78"/>
      <c r="AW88" s="78"/>
      <c r="AX88" s="78"/>
      <c r="AY88" s="78"/>
      <c r="AZ88" s="78"/>
      <c r="BA88" s="78"/>
      <c r="BB88" s="77"/>
      <c r="BC88" s="85"/>
      <c r="BD88" s="78"/>
      <c r="BE88" s="78"/>
      <c r="BF88" s="77"/>
      <c r="BG88" s="83"/>
      <c r="BH88" s="77"/>
      <c r="BI88" s="78"/>
      <c r="BJ88" s="77"/>
      <c r="BK88" s="85"/>
      <c r="BL88" s="84"/>
      <c r="BM88" s="78"/>
      <c r="BN88" s="77"/>
      <c r="BO88" s="83"/>
      <c r="BP88" s="77"/>
      <c r="BQ88" s="78"/>
      <c r="BR88" s="86"/>
      <c r="BS88" s="86"/>
      <c r="BT88" s="73"/>
      <c r="BU88" s="187"/>
      <c r="BV88" s="196"/>
      <c r="BW88" s="197"/>
      <c r="BX88" s="75"/>
      <c r="BY88" s="187"/>
      <c r="BZ88" s="188"/>
      <c r="CA88" s="77"/>
      <c r="CB88" s="75"/>
      <c r="CC88" s="187"/>
      <c r="CD88" s="79"/>
      <c r="CE88" s="79"/>
      <c r="CF88" s="75"/>
      <c r="CG88" s="187"/>
      <c r="CH88" s="188"/>
      <c r="CI88" s="77"/>
      <c r="CJ88" s="80"/>
      <c r="CK88" s="187"/>
      <c r="CL88" s="79"/>
      <c r="CM88" s="79"/>
      <c r="CN88" s="75"/>
      <c r="CO88" s="187"/>
      <c r="CP88" s="188"/>
      <c r="CQ88" s="77"/>
      <c r="CR88" s="189"/>
      <c r="CS88" s="187"/>
      <c r="CT88" s="79"/>
      <c r="CU88" s="79"/>
      <c r="CV88" s="75"/>
      <c r="CW88" s="187"/>
      <c r="CX88" s="188"/>
      <c r="CY88" s="77"/>
      <c r="CZ88" s="189"/>
      <c r="DA88" s="187"/>
      <c r="DB88" s="79"/>
      <c r="DC88" s="79"/>
      <c r="DD88" s="75"/>
      <c r="DE88" s="187"/>
      <c r="DF88" s="188"/>
      <c r="DG88" s="77"/>
      <c r="DH88" s="189"/>
      <c r="DI88" s="187"/>
      <c r="DJ88" s="79"/>
      <c r="DK88" s="81"/>
      <c r="DL88" s="75"/>
      <c r="DM88" s="187"/>
      <c r="DN88" s="188"/>
      <c r="DO88" s="77"/>
      <c r="DP88" s="189"/>
      <c r="DQ88" s="187"/>
      <c r="DR88" s="79"/>
      <c r="DS88" s="79"/>
      <c r="DT88" s="75"/>
      <c r="DU88" s="187"/>
      <c r="DV88" s="188"/>
      <c r="DW88" s="77"/>
      <c r="DX88" s="189"/>
      <c r="DY88" s="187"/>
      <c r="DZ88" s="79"/>
      <c r="EA88" s="79"/>
      <c r="EB88" s="75"/>
      <c r="EC88" s="187"/>
      <c r="ED88" s="188"/>
      <c r="EE88" s="77"/>
      <c r="EF88" s="82"/>
      <c r="EG88" s="190"/>
      <c r="EH88" s="190"/>
      <c r="EI88" s="73"/>
      <c r="EJ88" s="191"/>
      <c r="EK88" s="73"/>
      <c r="EL88" s="215"/>
      <c r="EM88" s="215"/>
      <c r="EN88" s="215"/>
      <c r="EO88" s="215"/>
      <c r="EP88" s="215"/>
      <c r="EQ88" s="215"/>
      <c r="ER88" s="215"/>
      <c r="ES88" s="215"/>
      <c r="ET88" s="215"/>
      <c r="EU88" s="215"/>
      <c r="EV88" s="215"/>
      <c r="EW88" s="215"/>
      <c r="EX88" s="215"/>
      <c r="EY88" s="215"/>
      <c r="EZ88" s="215"/>
      <c r="FA88" s="661" t="s">
        <v>494</v>
      </c>
      <c r="FB88" s="661"/>
      <c r="FC88" s="661"/>
      <c r="FD88" s="661"/>
      <c r="FE88" s="661"/>
      <c r="FF88" s="661"/>
      <c r="FG88" s="661"/>
      <c r="FH88" s="661"/>
      <c r="FI88" s="661"/>
      <c r="FJ88" s="661"/>
      <c r="FK88" s="661"/>
      <c r="FL88" s="661"/>
      <c r="FM88" s="661"/>
      <c r="FN88" s="661"/>
      <c r="FO88" s="661"/>
      <c r="FP88" s="661"/>
      <c r="FQ88" s="661"/>
      <c r="FR88" s="661"/>
      <c r="FS88" s="661"/>
      <c r="FT88" s="661"/>
      <c r="FU88" s="661"/>
      <c r="FV88" s="661"/>
      <c r="FW88" s="661"/>
      <c r="FX88" s="661"/>
      <c r="FY88" s="661"/>
      <c r="FZ88" s="606"/>
      <c r="GA88" s="607"/>
      <c r="GB88" s="607"/>
      <c r="GC88" s="259"/>
      <c r="GD88" s="259"/>
      <c r="GE88" s="259"/>
      <c r="GF88" s="259"/>
      <c r="GG88" s="259"/>
      <c r="GH88" s="259"/>
      <c r="GI88" s="259"/>
      <c r="GJ88" s="259"/>
      <c r="GK88" s="215"/>
      <c r="GL88" s="259"/>
      <c r="GM88" s="259"/>
      <c r="GN88" s="259"/>
      <c r="GO88" s="259"/>
      <c r="GP88" s="259"/>
      <c r="GQ88" s="259"/>
      <c r="GR88" s="259"/>
      <c r="GS88" s="215"/>
      <c r="GT88" s="259"/>
      <c r="GU88" s="259"/>
      <c r="GV88" s="259"/>
      <c r="GW88" s="259"/>
      <c r="GX88" s="259"/>
      <c r="GY88" s="259"/>
      <c r="GZ88" s="259"/>
      <c r="HA88" s="215"/>
      <c r="HB88" s="259"/>
      <c r="HC88" s="259"/>
      <c r="HD88" s="259"/>
      <c r="HE88" s="259"/>
      <c r="HF88" s="259"/>
      <c r="HG88" s="259"/>
      <c r="HH88" s="259"/>
      <c r="HL88" s="268" t="s">
        <v>493</v>
      </c>
      <c r="HM88" s="268"/>
      <c r="HN88" s="268"/>
      <c r="HO88" s="268"/>
      <c r="HP88" s="268"/>
      <c r="HQ88" s="601"/>
      <c r="HR88" s="188"/>
      <c r="HS88" s="600"/>
      <c r="HT88" s="599"/>
      <c r="HU88" s="598"/>
      <c r="HV88" s="598"/>
      <c r="HW88" s="598"/>
      <c r="HX88" s="594"/>
      <c r="HY88" s="594"/>
      <c r="HZ88" s="17"/>
      <c r="IA88" s="17"/>
      <c r="IB88" s="17"/>
      <c r="IC88" s="17"/>
      <c r="ID88" s="17"/>
      <c r="IE88" s="17"/>
      <c r="IF88" s="17"/>
      <c r="IG88" s="17"/>
    </row>
    <row r="89" spans="2:241" ht="15.75">
      <c r="B89" s="78"/>
      <c r="C89" s="84"/>
      <c r="D89" s="84"/>
      <c r="E89" s="84"/>
      <c r="F89" s="78"/>
      <c r="G89" s="84"/>
      <c r="H89" s="84"/>
      <c r="I89" s="77"/>
      <c r="J89" s="77"/>
      <c r="K89" s="77"/>
      <c r="L89" s="85"/>
      <c r="M89" s="85"/>
      <c r="N89" s="85"/>
      <c r="O89" s="84"/>
      <c r="P89" s="84"/>
      <c r="Q89" s="84"/>
      <c r="R89" s="77"/>
      <c r="S89" s="83"/>
      <c r="T89" s="77"/>
      <c r="U89" s="78"/>
      <c r="V89" s="78"/>
      <c r="W89" s="78"/>
      <c r="X89" s="78"/>
      <c r="Y89" s="78"/>
      <c r="Z89" s="78"/>
      <c r="AA89" s="78"/>
      <c r="AB89" s="78"/>
      <c r="AC89" s="78"/>
      <c r="AD89" s="77"/>
      <c r="AE89" s="85"/>
      <c r="AF89" s="84"/>
      <c r="AG89" s="78"/>
      <c r="AH89" s="77"/>
      <c r="AI89" s="83"/>
      <c r="AJ89" s="77"/>
      <c r="AK89" s="78"/>
      <c r="AL89" s="77"/>
      <c r="AM89" s="85"/>
      <c r="AN89" s="84"/>
      <c r="AO89" s="78"/>
      <c r="AP89" s="77"/>
      <c r="AQ89" s="83"/>
      <c r="AR89" s="77"/>
      <c r="AS89" s="78"/>
      <c r="AT89" s="78"/>
      <c r="AU89" s="78"/>
      <c r="AV89" s="78"/>
      <c r="AW89" s="78"/>
      <c r="AX89" s="78"/>
      <c r="AY89" s="78"/>
      <c r="AZ89" s="78"/>
      <c r="BA89" s="78"/>
      <c r="BB89" s="77"/>
      <c r="BC89" s="85"/>
      <c r="BD89" s="78"/>
      <c r="BE89" s="78"/>
      <c r="BF89" s="77"/>
      <c r="BG89" s="83"/>
      <c r="BH89" s="77"/>
      <c r="BI89" s="78"/>
      <c r="BJ89" s="77"/>
      <c r="BK89" s="85"/>
      <c r="BL89" s="84"/>
      <c r="BM89" s="78"/>
      <c r="BN89" s="77"/>
      <c r="BO89" s="83"/>
      <c r="BP89" s="77"/>
      <c r="BQ89" s="78"/>
      <c r="BR89" s="86"/>
      <c r="BS89" s="86"/>
      <c r="BT89" s="73"/>
      <c r="BU89" s="187"/>
      <c r="BV89" s="196"/>
      <c r="BW89" s="197"/>
      <c r="BX89" s="75"/>
      <c r="BY89" s="187"/>
      <c r="BZ89" s="188"/>
      <c r="CA89" s="77"/>
      <c r="CB89" s="75"/>
      <c r="CC89" s="187"/>
      <c r="CD89" s="79"/>
      <c r="CE89" s="79"/>
      <c r="CF89" s="75"/>
      <c r="CG89" s="187"/>
      <c r="CH89" s="188"/>
      <c r="CI89" s="77"/>
      <c r="CJ89" s="80"/>
      <c r="CK89" s="187"/>
      <c r="CL89" s="79"/>
      <c r="CM89" s="79"/>
      <c r="CN89" s="75"/>
      <c r="CO89" s="187"/>
      <c r="CP89" s="188"/>
      <c r="CQ89" s="77"/>
      <c r="CR89" s="189"/>
      <c r="CS89" s="187"/>
      <c r="CT89" s="79"/>
      <c r="CU89" s="79"/>
      <c r="CV89" s="75"/>
      <c r="CW89" s="187"/>
      <c r="CX89" s="188"/>
      <c r="CY89" s="77"/>
      <c r="CZ89" s="189"/>
      <c r="DA89" s="187"/>
      <c r="DB89" s="79"/>
      <c r="DC89" s="79"/>
      <c r="DD89" s="75"/>
      <c r="DE89" s="187"/>
      <c r="DF89" s="188"/>
      <c r="DG89" s="77"/>
      <c r="DH89" s="189"/>
      <c r="DI89" s="187"/>
      <c r="DJ89" s="79"/>
      <c r="DK89" s="81"/>
      <c r="DL89" s="75"/>
      <c r="DM89" s="187"/>
      <c r="DN89" s="188"/>
      <c r="DO89" s="77"/>
      <c r="DP89" s="189"/>
      <c r="DQ89" s="187"/>
      <c r="DR89" s="79"/>
      <c r="DS89" s="79"/>
      <c r="DT89" s="75"/>
      <c r="DU89" s="187"/>
      <c r="DV89" s="188"/>
      <c r="DW89" s="77"/>
      <c r="DX89" s="189"/>
      <c r="DY89" s="187"/>
      <c r="DZ89" s="79"/>
      <c r="EA89" s="79"/>
      <c r="EB89" s="75"/>
      <c r="EC89" s="187"/>
      <c r="ED89" s="188"/>
      <c r="EE89" s="77"/>
      <c r="EF89" s="82"/>
      <c r="EG89" s="190"/>
      <c r="EH89" s="190"/>
      <c r="EI89" s="73"/>
      <c r="EJ89" s="191"/>
      <c r="EK89" s="73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215"/>
      <c r="FV89" s="215"/>
      <c r="FW89" s="215"/>
      <c r="FX89" s="215"/>
      <c r="FY89" s="215"/>
      <c r="FZ89" s="215"/>
      <c r="GA89" s="17"/>
      <c r="GB89" s="17"/>
      <c r="GC89" s="259"/>
      <c r="GD89" s="259"/>
      <c r="GE89" s="259"/>
      <c r="GF89" s="259"/>
      <c r="GG89" s="259"/>
      <c r="GH89" s="259"/>
      <c r="GI89" s="259"/>
      <c r="GJ89" s="259"/>
      <c r="GK89" s="17"/>
      <c r="GL89" s="259"/>
      <c r="GM89" s="259"/>
      <c r="GN89" s="259"/>
      <c r="GO89" s="259"/>
      <c r="GP89" s="259"/>
      <c r="GQ89" s="259"/>
      <c r="GR89" s="259"/>
      <c r="GS89" s="17"/>
      <c r="GT89" s="259"/>
      <c r="GU89" s="259"/>
      <c r="GV89" s="259"/>
      <c r="GW89" s="259"/>
      <c r="GX89" s="259"/>
      <c r="GY89" s="259"/>
      <c r="GZ89" s="259"/>
      <c r="HA89" s="17"/>
      <c r="HB89" s="259"/>
      <c r="HC89" s="259"/>
      <c r="HD89" s="259"/>
      <c r="HE89" s="259"/>
      <c r="HF89" s="259"/>
      <c r="HG89" s="259"/>
      <c r="HH89" s="259"/>
      <c r="HL89" s="17"/>
      <c r="HM89" s="17"/>
      <c r="HN89" s="17"/>
      <c r="HO89" s="17"/>
      <c r="HP89" s="17"/>
      <c r="HQ89" s="17"/>
      <c r="HR89" s="17"/>
      <c r="HS89" s="17"/>
      <c r="HT89" s="269" t="s">
        <v>220</v>
      </c>
      <c r="HU89" s="269"/>
      <c r="HV89" s="667" t="s">
        <v>497</v>
      </c>
      <c r="HW89" s="667"/>
      <c r="HX89" s="667"/>
      <c r="HY89" s="667"/>
      <c r="HZ89" s="17"/>
      <c r="IA89" s="17"/>
      <c r="IB89" s="17"/>
      <c r="IC89" s="17"/>
      <c r="ID89" s="17"/>
      <c r="IE89" s="17"/>
      <c r="IF89" s="17"/>
      <c r="IG89" s="17"/>
    </row>
    <row r="90" spans="2:241" ht="15.75">
      <c r="B90" s="78"/>
      <c r="C90" s="84"/>
      <c r="D90" s="84"/>
      <c r="E90" s="84"/>
      <c r="F90" s="78"/>
      <c r="G90" s="84"/>
      <c r="H90" s="84"/>
      <c r="I90" s="77"/>
      <c r="J90" s="77"/>
      <c r="K90" s="77"/>
      <c r="L90" s="85"/>
      <c r="M90" s="85"/>
      <c r="N90" s="85"/>
      <c r="O90" s="84"/>
      <c r="P90" s="84"/>
      <c r="Q90" s="84"/>
      <c r="R90" s="77"/>
      <c r="S90" s="83"/>
      <c r="T90" s="77"/>
      <c r="U90" s="78"/>
      <c r="V90" s="78"/>
      <c r="W90" s="78"/>
      <c r="X90" s="78"/>
      <c r="Y90" s="78"/>
      <c r="Z90" s="78"/>
      <c r="AA90" s="78"/>
      <c r="AB90" s="78"/>
      <c r="AC90" s="78"/>
      <c r="AD90" s="77"/>
      <c r="AE90" s="85"/>
      <c r="AF90" s="84"/>
      <c r="AG90" s="78"/>
      <c r="AH90" s="77"/>
      <c r="AI90" s="83"/>
      <c r="AJ90" s="77"/>
      <c r="AK90" s="78"/>
      <c r="AL90" s="77"/>
      <c r="AM90" s="85"/>
      <c r="AN90" s="84"/>
      <c r="AO90" s="78"/>
      <c r="AP90" s="77"/>
      <c r="AQ90" s="83"/>
      <c r="AR90" s="77"/>
      <c r="AS90" s="78"/>
      <c r="AT90" s="78"/>
      <c r="AU90" s="78"/>
      <c r="AV90" s="78"/>
      <c r="AW90" s="78"/>
      <c r="AX90" s="78"/>
      <c r="AY90" s="78"/>
      <c r="AZ90" s="78"/>
      <c r="BA90" s="78"/>
      <c r="BB90" s="77"/>
      <c r="BC90" s="85"/>
      <c r="BD90" s="78"/>
      <c r="BE90" s="78"/>
      <c r="BF90" s="77"/>
      <c r="BG90" s="83"/>
      <c r="BH90" s="77"/>
      <c r="BI90" s="78"/>
      <c r="BJ90" s="77"/>
      <c r="BK90" s="85"/>
      <c r="BL90" s="84"/>
      <c r="BM90" s="78"/>
      <c r="BN90" s="77"/>
      <c r="BO90" s="83"/>
      <c r="BP90" s="77"/>
      <c r="BQ90" s="78"/>
      <c r="BR90" s="86"/>
      <c r="BS90" s="86"/>
      <c r="BT90" s="73"/>
      <c r="BU90" s="187"/>
      <c r="BV90" s="196"/>
      <c r="BW90" s="197"/>
      <c r="BX90" s="75"/>
      <c r="BY90" s="187"/>
      <c r="BZ90" s="188"/>
      <c r="CA90" s="77"/>
      <c r="CB90" s="75"/>
      <c r="CC90" s="187"/>
      <c r="CD90" s="79"/>
      <c r="CE90" s="79"/>
      <c r="CF90" s="75"/>
      <c r="CG90" s="187"/>
      <c r="CH90" s="188"/>
      <c r="CI90" s="77"/>
      <c r="CJ90" s="80"/>
      <c r="CK90" s="187"/>
      <c r="CL90" s="79"/>
      <c r="CM90" s="79"/>
      <c r="CN90" s="75"/>
      <c r="CO90" s="187"/>
      <c r="CP90" s="188"/>
      <c r="CQ90" s="77"/>
      <c r="CR90" s="189"/>
      <c r="CS90" s="187"/>
      <c r="CT90" s="79"/>
      <c r="CU90" s="79"/>
      <c r="CV90" s="75"/>
      <c r="CW90" s="187"/>
      <c r="CX90" s="188"/>
      <c r="CY90" s="77"/>
      <c r="CZ90" s="189"/>
      <c r="DA90" s="187"/>
      <c r="DB90" s="79"/>
      <c r="DC90" s="79"/>
      <c r="DD90" s="75"/>
      <c r="DE90" s="187"/>
      <c r="DF90" s="188"/>
      <c r="DG90" s="77"/>
      <c r="DH90" s="189"/>
      <c r="DI90" s="187"/>
      <c r="DJ90" s="79"/>
      <c r="DK90" s="81"/>
      <c r="DL90" s="75"/>
      <c r="DM90" s="187"/>
      <c r="DN90" s="188"/>
      <c r="DO90" s="77"/>
      <c r="DP90" s="189"/>
      <c r="DQ90" s="187"/>
      <c r="DR90" s="79"/>
      <c r="DS90" s="79"/>
      <c r="DT90" s="75"/>
      <c r="DU90" s="187"/>
      <c r="DV90" s="188"/>
      <c r="DW90" s="77"/>
      <c r="DX90" s="189"/>
      <c r="DY90" s="187"/>
      <c r="DZ90" s="79"/>
      <c r="EA90" s="79"/>
      <c r="EB90" s="75"/>
      <c r="EC90" s="187"/>
      <c r="ED90" s="188"/>
      <c r="EE90" s="77"/>
      <c r="EF90" s="82"/>
      <c r="EG90" s="190"/>
      <c r="EH90" s="190"/>
      <c r="EI90" s="73"/>
      <c r="EJ90" s="191"/>
      <c r="EK90" s="73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215"/>
      <c r="FV90" s="215"/>
      <c r="FW90" s="215"/>
      <c r="FX90" s="215"/>
      <c r="FY90" s="215"/>
      <c r="FZ90" s="215"/>
      <c r="GA90" s="17"/>
      <c r="GB90" s="17"/>
      <c r="GC90" s="259"/>
      <c r="GD90" s="259"/>
      <c r="GE90" s="259"/>
      <c r="GF90" s="259"/>
      <c r="GG90" s="259"/>
      <c r="GH90" s="259"/>
      <c r="GI90" s="259"/>
      <c r="GJ90" s="259"/>
      <c r="GK90" s="17"/>
      <c r="GL90" s="259"/>
      <c r="GM90" s="259"/>
      <c r="GN90" s="259"/>
      <c r="GO90" s="259"/>
      <c r="GP90" s="259"/>
      <c r="GQ90" s="259"/>
      <c r="GR90" s="259"/>
      <c r="GS90" s="17"/>
      <c r="GT90" s="259"/>
      <c r="GU90" s="259"/>
      <c r="GV90" s="259"/>
      <c r="GW90" s="259"/>
      <c r="GX90" s="259"/>
      <c r="GY90" s="259"/>
      <c r="GZ90" s="259"/>
      <c r="HA90" s="17"/>
      <c r="HB90" s="259"/>
      <c r="HC90" s="259"/>
      <c r="HD90" s="259"/>
      <c r="HE90" s="259"/>
      <c r="HF90" s="259"/>
      <c r="HG90" s="259"/>
      <c r="HH90" s="259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</row>
    <row r="91" spans="2:241" ht="15.75">
      <c r="B91" s="78"/>
      <c r="C91" s="84"/>
      <c r="D91" s="84"/>
      <c r="E91" s="84"/>
      <c r="F91" s="78"/>
      <c r="G91" s="84"/>
      <c r="H91" s="84"/>
      <c r="I91" s="77"/>
      <c r="J91" s="77"/>
      <c r="K91" s="77"/>
      <c r="L91" s="85"/>
      <c r="M91" s="85"/>
      <c r="N91" s="85"/>
      <c r="O91" s="84"/>
      <c r="P91" s="84"/>
      <c r="Q91" s="84"/>
      <c r="R91" s="77"/>
      <c r="S91" s="83"/>
      <c r="T91" s="77"/>
      <c r="U91" s="78"/>
      <c r="V91" s="78"/>
      <c r="W91" s="78"/>
      <c r="X91" s="78"/>
      <c r="Y91" s="78"/>
      <c r="Z91" s="78"/>
      <c r="AA91" s="78"/>
      <c r="AB91" s="78"/>
      <c r="AC91" s="78"/>
      <c r="AD91" s="77"/>
      <c r="AE91" s="85"/>
      <c r="AF91" s="84"/>
      <c r="AG91" s="78"/>
      <c r="AH91" s="77"/>
      <c r="AI91" s="83"/>
      <c r="AJ91" s="77"/>
      <c r="AK91" s="78"/>
      <c r="AL91" s="77"/>
      <c r="AM91" s="85"/>
      <c r="AN91" s="84"/>
      <c r="AO91" s="78"/>
      <c r="AP91" s="77"/>
      <c r="AQ91" s="83"/>
      <c r="AR91" s="77"/>
      <c r="AS91" s="78"/>
      <c r="AT91" s="78"/>
      <c r="AU91" s="78"/>
      <c r="AV91" s="78"/>
      <c r="AW91" s="78"/>
      <c r="AX91" s="78"/>
      <c r="AY91" s="78"/>
      <c r="AZ91" s="78"/>
      <c r="BA91" s="78"/>
      <c r="BB91" s="77"/>
      <c r="BC91" s="85"/>
      <c r="BD91" s="78"/>
      <c r="BE91" s="78"/>
      <c r="BF91" s="77"/>
      <c r="BG91" s="83"/>
      <c r="BH91" s="77"/>
      <c r="BI91" s="78"/>
      <c r="BJ91" s="77"/>
      <c r="BK91" s="85"/>
      <c r="BL91" s="84"/>
      <c r="BM91" s="78"/>
      <c r="BN91" s="77"/>
      <c r="BO91" s="83"/>
      <c r="BP91" s="77"/>
      <c r="BQ91" s="78"/>
      <c r="BR91" s="86"/>
      <c r="BS91" s="86"/>
      <c r="BT91" s="73"/>
      <c r="BU91" s="187"/>
      <c r="BV91" s="196"/>
      <c r="BW91" s="197"/>
      <c r="BX91" s="75"/>
      <c r="BY91" s="187"/>
      <c r="BZ91" s="188"/>
      <c r="CA91" s="77"/>
      <c r="CB91" s="75"/>
      <c r="CC91" s="187"/>
      <c r="CD91" s="79"/>
      <c r="CE91" s="79"/>
      <c r="CF91" s="75"/>
      <c r="CG91" s="187"/>
      <c r="CH91" s="188"/>
      <c r="CI91" s="77"/>
      <c r="CJ91" s="80"/>
      <c r="CK91" s="187"/>
      <c r="CL91" s="79"/>
      <c r="CM91" s="79"/>
      <c r="CN91" s="75"/>
      <c r="CO91" s="187"/>
      <c r="CP91" s="188"/>
      <c r="CQ91" s="77"/>
      <c r="CR91" s="189"/>
      <c r="CS91" s="187"/>
      <c r="CT91" s="79"/>
      <c r="CU91" s="79"/>
      <c r="CV91" s="75"/>
      <c r="CW91" s="187"/>
      <c r="CX91" s="188"/>
      <c r="CY91" s="77"/>
      <c r="CZ91" s="189"/>
      <c r="DA91" s="187"/>
      <c r="DB91" s="79"/>
      <c r="DC91" s="79"/>
      <c r="DD91" s="75"/>
      <c r="DE91" s="187"/>
      <c r="DF91" s="188"/>
      <c r="DG91" s="77"/>
      <c r="DH91" s="189"/>
      <c r="DI91" s="187"/>
      <c r="DJ91" s="79"/>
      <c r="DK91" s="81"/>
      <c r="DL91" s="75"/>
      <c r="DM91" s="187"/>
      <c r="DN91" s="188"/>
      <c r="DO91" s="77"/>
      <c r="DP91" s="189"/>
      <c r="DQ91" s="187"/>
      <c r="DR91" s="79"/>
      <c r="DS91" s="79"/>
      <c r="DT91" s="75"/>
      <c r="DU91" s="187"/>
      <c r="DV91" s="188"/>
      <c r="DW91" s="77"/>
      <c r="DX91" s="189"/>
      <c r="DY91" s="187"/>
      <c r="DZ91" s="79"/>
      <c r="EA91" s="79"/>
      <c r="EB91" s="75"/>
      <c r="EC91" s="187"/>
      <c r="ED91" s="188"/>
      <c r="EE91" s="77"/>
      <c r="EF91" s="82"/>
      <c r="EG91" s="190"/>
      <c r="EH91" s="190"/>
      <c r="EI91" s="73"/>
      <c r="EJ91" s="191"/>
      <c r="EK91" s="73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</row>
    <row r="92" spans="2:241" ht="15.75">
      <c r="B92" s="78"/>
      <c r="C92" s="84"/>
      <c r="D92" s="84"/>
      <c r="E92" s="84"/>
      <c r="F92" s="78"/>
      <c r="G92" s="84"/>
      <c r="H92" s="84"/>
      <c r="I92" s="77"/>
      <c r="J92" s="77"/>
      <c r="K92" s="77"/>
      <c r="L92" s="85"/>
      <c r="M92" s="85"/>
      <c r="N92" s="85"/>
      <c r="O92" s="84"/>
      <c r="P92" s="84"/>
      <c r="Q92" s="84"/>
      <c r="R92" s="77"/>
      <c r="S92" s="83"/>
      <c r="T92" s="77"/>
      <c r="U92" s="78"/>
      <c r="V92" s="78"/>
      <c r="W92" s="78"/>
      <c r="X92" s="78"/>
      <c r="Y92" s="78"/>
      <c r="Z92" s="78"/>
      <c r="AA92" s="78"/>
      <c r="AB92" s="78"/>
      <c r="AC92" s="78"/>
      <c r="AD92" s="77"/>
      <c r="AE92" s="85"/>
      <c r="AF92" s="84"/>
      <c r="AG92" s="78"/>
      <c r="AH92" s="77"/>
      <c r="AI92" s="83"/>
      <c r="AJ92" s="77"/>
      <c r="AK92" s="78"/>
      <c r="AL92" s="77"/>
      <c r="AM92" s="85"/>
      <c r="AN92" s="84"/>
      <c r="AO92" s="78"/>
      <c r="AP92" s="77"/>
      <c r="AQ92" s="83"/>
      <c r="AR92" s="77"/>
      <c r="AS92" s="78"/>
      <c r="AT92" s="78"/>
      <c r="AU92" s="78"/>
      <c r="AV92" s="78"/>
      <c r="AW92" s="78"/>
      <c r="AX92" s="78"/>
      <c r="AY92" s="78"/>
      <c r="AZ92" s="78"/>
      <c r="BA92" s="78"/>
      <c r="BB92" s="77"/>
      <c r="BC92" s="85"/>
      <c r="BD92" s="78"/>
      <c r="BE92" s="78"/>
      <c r="BF92" s="77"/>
      <c r="BG92" s="83"/>
      <c r="BH92" s="77"/>
      <c r="BI92" s="78"/>
      <c r="BJ92" s="77"/>
      <c r="BK92" s="85"/>
      <c r="BL92" s="84"/>
      <c r="BM92" s="78"/>
      <c r="BN92" s="77"/>
      <c r="BO92" s="83"/>
      <c r="BP92" s="77"/>
      <c r="BQ92" s="78"/>
      <c r="BR92" s="86"/>
      <c r="BS92" s="86"/>
      <c r="BT92" s="73"/>
      <c r="BU92" s="187"/>
      <c r="BV92" s="196"/>
      <c r="BW92" s="197"/>
      <c r="BX92" s="75"/>
      <c r="BY92" s="187"/>
      <c r="BZ92" s="188"/>
      <c r="CA92" s="77"/>
      <c r="CB92" s="75"/>
      <c r="CC92" s="187"/>
      <c r="CD92" s="79"/>
      <c r="CE92" s="79"/>
      <c r="CF92" s="75"/>
      <c r="CG92" s="187"/>
      <c r="CH92" s="188"/>
      <c r="CI92" s="77"/>
      <c r="CJ92" s="80"/>
      <c r="CK92" s="187"/>
      <c r="CL92" s="79"/>
      <c r="CM92" s="79"/>
      <c r="CN92" s="75"/>
      <c r="CO92" s="187"/>
      <c r="CP92" s="188"/>
      <c r="CQ92" s="77"/>
      <c r="CR92" s="189"/>
      <c r="CS92" s="187"/>
      <c r="CT92" s="79"/>
      <c r="CU92" s="79"/>
      <c r="CV92" s="75"/>
      <c r="CW92" s="187"/>
      <c r="CX92" s="188"/>
      <c r="CY92" s="77"/>
      <c r="CZ92" s="189"/>
      <c r="DA92" s="187"/>
      <c r="DB92" s="79"/>
      <c r="DC92" s="79"/>
      <c r="DD92" s="75"/>
      <c r="DE92" s="187"/>
      <c r="DF92" s="188"/>
      <c r="DG92" s="77"/>
      <c r="DH92" s="189"/>
      <c r="DI92" s="187"/>
      <c r="DJ92" s="79"/>
      <c r="DK92" s="81"/>
      <c r="DL92" s="75"/>
      <c r="DM92" s="187"/>
      <c r="DN92" s="188"/>
      <c r="DO92" s="77"/>
      <c r="DP92" s="189"/>
      <c r="DQ92" s="187"/>
      <c r="DR92" s="79"/>
      <c r="DS92" s="79"/>
      <c r="DT92" s="75"/>
      <c r="DU92" s="187"/>
      <c r="DV92" s="188"/>
      <c r="DW92" s="77"/>
      <c r="DX92" s="189"/>
      <c r="DY92" s="187"/>
      <c r="DZ92" s="79"/>
      <c r="EA92" s="79"/>
      <c r="EB92" s="75"/>
      <c r="EC92" s="187"/>
      <c r="ED92" s="188"/>
      <c r="EE92" s="77"/>
      <c r="EF92" s="82"/>
      <c r="EG92" s="190"/>
      <c r="EH92" s="190"/>
      <c r="EI92" s="73"/>
      <c r="EJ92" s="191"/>
      <c r="EK92" s="73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651" t="s">
        <v>495</v>
      </c>
      <c r="FB92" s="651"/>
      <c r="FC92" s="651"/>
      <c r="FD92" s="651"/>
      <c r="FE92" s="651"/>
      <c r="FF92" s="651"/>
      <c r="FG92" s="651"/>
      <c r="FH92" s="651"/>
      <c r="FI92" s="651"/>
      <c r="FJ92" s="651"/>
      <c r="FK92" s="651"/>
      <c r="FL92" s="651"/>
      <c r="FM92" s="651"/>
      <c r="FN92" s="651"/>
      <c r="FO92" s="651"/>
      <c r="FP92" s="651"/>
      <c r="FQ92" s="651"/>
      <c r="FR92" s="651"/>
      <c r="FS92" s="651"/>
      <c r="FT92" s="651"/>
      <c r="FU92" s="651"/>
      <c r="FV92" s="651"/>
      <c r="FW92" s="651"/>
      <c r="FX92" s="651"/>
      <c r="FY92" s="651"/>
      <c r="FZ92" s="651"/>
      <c r="GA92" s="651"/>
      <c r="GB92" s="651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</row>
    <row r="93" spans="2:241" ht="15.75">
      <c r="B93" s="78"/>
      <c r="C93" s="84"/>
      <c r="D93" s="84"/>
      <c r="E93" s="84"/>
      <c r="F93" s="78"/>
      <c r="G93" s="84"/>
      <c r="H93" s="84"/>
      <c r="I93" s="77"/>
      <c r="J93" s="77"/>
      <c r="K93" s="77"/>
      <c r="L93" s="85"/>
      <c r="M93" s="85"/>
      <c r="N93" s="85"/>
      <c r="O93" s="84"/>
      <c r="P93" s="84"/>
      <c r="Q93" s="84"/>
      <c r="R93" s="77"/>
      <c r="S93" s="83"/>
      <c r="T93" s="77"/>
      <c r="U93" s="78"/>
      <c r="V93" s="78"/>
      <c r="W93" s="78"/>
      <c r="X93" s="78"/>
      <c r="Y93" s="78"/>
      <c r="Z93" s="78"/>
      <c r="AA93" s="78"/>
      <c r="AB93" s="78"/>
      <c r="AC93" s="78"/>
      <c r="AD93" s="77"/>
      <c r="AE93" s="85"/>
      <c r="AF93" s="84"/>
      <c r="AG93" s="78"/>
      <c r="AH93" s="77"/>
      <c r="AI93" s="83"/>
      <c r="AJ93" s="77"/>
      <c r="AK93" s="78"/>
      <c r="AL93" s="77"/>
      <c r="AM93" s="85"/>
      <c r="AN93" s="84"/>
      <c r="AO93" s="78"/>
      <c r="AP93" s="77"/>
      <c r="AQ93" s="83"/>
      <c r="AR93" s="77"/>
      <c r="AS93" s="78"/>
      <c r="AT93" s="78"/>
      <c r="AU93" s="78"/>
      <c r="AV93" s="78"/>
      <c r="AW93" s="78"/>
      <c r="AX93" s="78"/>
      <c r="AY93" s="78"/>
      <c r="AZ93" s="78"/>
      <c r="BA93" s="78"/>
      <c r="BB93" s="77"/>
      <c r="BC93" s="85"/>
      <c r="BD93" s="78"/>
      <c r="BE93" s="78"/>
      <c r="BF93" s="77"/>
      <c r="BG93" s="83"/>
      <c r="BH93" s="77"/>
      <c r="BI93" s="78"/>
      <c r="BJ93" s="77"/>
      <c r="BK93" s="85"/>
      <c r="BL93" s="84"/>
      <c r="BM93" s="78"/>
      <c r="BN93" s="77"/>
      <c r="BO93" s="83"/>
      <c r="BP93" s="77"/>
      <c r="BQ93" s="78"/>
      <c r="BR93" s="86"/>
      <c r="BS93" s="86"/>
      <c r="BT93" s="73"/>
      <c r="BU93" s="187"/>
      <c r="BV93" s="196"/>
      <c r="BW93" s="197"/>
      <c r="BX93" s="75"/>
      <c r="BY93" s="187"/>
      <c r="BZ93" s="188"/>
      <c r="CA93" s="77"/>
      <c r="CB93" s="75"/>
      <c r="CC93" s="187"/>
      <c r="CD93" s="79"/>
      <c r="CE93" s="79"/>
      <c r="CF93" s="75"/>
      <c r="CG93" s="187"/>
      <c r="CH93" s="188"/>
      <c r="CI93" s="77"/>
      <c r="CJ93" s="80"/>
      <c r="CK93" s="187"/>
      <c r="CL93" s="79"/>
      <c r="CM93" s="79"/>
      <c r="CN93" s="75"/>
      <c r="CO93" s="187"/>
      <c r="CP93" s="188"/>
      <c r="CQ93" s="77"/>
      <c r="CR93" s="189"/>
      <c r="CS93" s="187"/>
      <c r="CT93" s="79"/>
      <c r="CU93" s="79"/>
      <c r="CV93" s="75"/>
      <c r="CW93" s="187"/>
      <c r="CX93" s="188"/>
      <c r="CY93" s="77"/>
      <c r="CZ93" s="189"/>
      <c r="DA93" s="187"/>
      <c r="DB93" s="79"/>
      <c r="DC93" s="79"/>
      <c r="DD93" s="75"/>
      <c r="DE93" s="187"/>
      <c r="DF93" s="188"/>
      <c r="DG93" s="77"/>
      <c r="DH93" s="189"/>
      <c r="DI93" s="187"/>
      <c r="DJ93" s="79"/>
      <c r="DK93" s="81"/>
      <c r="DL93" s="75"/>
      <c r="DM93" s="187"/>
      <c r="DN93" s="188"/>
      <c r="DO93" s="77"/>
      <c r="DP93" s="189"/>
      <c r="DQ93" s="187"/>
      <c r="DR93" s="79"/>
      <c r="DS93" s="79"/>
      <c r="DT93" s="75"/>
      <c r="DU93" s="187"/>
      <c r="DV93" s="188"/>
      <c r="DW93" s="77"/>
      <c r="DX93" s="189"/>
      <c r="DY93" s="187"/>
      <c r="DZ93" s="79"/>
      <c r="EA93" s="79"/>
      <c r="EB93" s="75"/>
      <c r="EC93" s="187"/>
      <c r="ED93" s="188"/>
      <c r="EE93" s="77"/>
      <c r="EF93" s="82"/>
      <c r="EG93" s="190"/>
      <c r="EH93" s="190"/>
      <c r="EI93" s="73"/>
      <c r="EJ93" s="191"/>
      <c r="EK93" s="73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N93" s="17"/>
      <c r="FO93" s="17"/>
      <c r="FP93" s="17"/>
      <c r="FQ93" s="17"/>
      <c r="FR93" s="17"/>
      <c r="FS93" s="17"/>
      <c r="FT93" s="17"/>
      <c r="FU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L93" s="651" t="s">
        <v>496</v>
      </c>
      <c r="HM93" s="651"/>
      <c r="HN93" s="651"/>
      <c r="HO93" s="651"/>
      <c r="HP93" s="651"/>
      <c r="HQ93" s="651"/>
      <c r="HR93" s="651"/>
      <c r="HS93" s="651"/>
      <c r="HT93" s="651"/>
      <c r="HU93" s="651"/>
      <c r="HV93" s="651"/>
      <c r="HW93" s="651"/>
      <c r="HX93" s="651"/>
      <c r="HY93" s="651"/>
      <c r="HZ93" s="651"/>
      <c r="IA93" s="74"/>
      <c r="IB93" s="74"/>
      <c r="IC93" s="74"/>
      <c r="ID93" s="74"/>
      <c r="IE93" s="74"/>
      <c r="IF93" s="74"/>
      <c r="IG93" s="74"/>
    </row>
    <row r="94" spans="2:216" ht="15.75">
      <c r="B94" s="78"/>
      <c r="C94" s="84"/>
      <c r="D94" s="84"/>
      <c r="E94" s="84"/>
      <c r="F94" s="78"/>
      <c r="G94" s="84"/>
      <c r="H94" s="84"/>
      <c r="I94" s="77"/>
      <c r="J94" s="77"/>
      <c r="K94" s="77"/>
      <c r="L94" s="85"/>
      <c r="M94" s="85"/>
      <c r="N94" s="85"/>
      <c r="O94" s="84"/>
      <c r="P94" s="84"/>
      <c r="Q94" s="84"/>
      <c r="R94" s="77"/>
      <c r="S94" s="83"/>
      <c r="T94" s="77"/>
      <c r="U94" s="78"/>
      <c r="V94" s="78"/>
      <c r="W94" s="78"/>
      <c r="X94" s="78"/>
      <c r="Y94" s="78"/>
      <c r="Z94" s="78"/>
      <c r="AA94" s="78"/>
      <c r="AB94" s="78"/>
      <c r="AC94" s="78"/>
      <c r="AD94" s="77"/>
      <c r="AE94" s="85"/>
      <c r="AF94" s="84"/>
      <c r="AG94" s="78"/>
      <c r="AH94" s="77"/>
      <c r="AI94" s="83"/>
      <c r="AJ94" s="77"/>
      <c r="AK94" s="78"/>
      <c r="AL94" s="77"/>
      <c r="AM94" s="85"/>
      <c r="AN94" s="84"/>
      <c r="AO94" s="78"/>
      <c r="AP94" s="77"/>
      <c r="AQ94" s="83"/>
      <c r="AR94" s="77"/>
      <c r="AS94" s="78"/>
      <c r="AT94" s="78"/>
      <c r="AU94" s="78"/>
      <c r="AV94" s="78"/>
      <c r="AW94" s="78"/>
      <c r="AX94" s="78"/>
      <c r="AY94" s="78"/>
      <c r="AZ94" s="78"/>
      <c r="BA94" s="78"/>
      <c r="BB94" s="77"/>
      <c r="BC94" s="85"/>
      <c r="BD94" s="78"/>
      <c r="BE94" s="78"/>
      <c r="BF94" s="77"/>
      <c r="BG94" s="83"/>
      <c r="BH94" s="77"/>
      <c r="BI94" s="78"/>
      <c r="BJ94" s="77"/>
      <c r="BK94" s="85"/>
      <c r="BL94" s="84"/>
      <c r="BM94" s="78"/>
      <c r="BN94" s="77"/>
      <c r="BO94" s="83"/>
      <c r="BP94" s="77"/>
      <c r="BQ94" s="78"/>
      <c r="BR94" s="86"/>
      <c r="BS94" s="86"/>
      <c r="BT94" s="73"/>
      <c r="BU94" s="187"/>
      <c r="BV94" s="196"/>
      <c r="BW94" s="197"/>
      <c r="BX94" s="75"/>
      <c r="BY94" s="187"/>
      <c r="BZ94" s="188"/>
      <c r="CA94" s="77"/>
      <c r="CB94" s="75"/>
      <c r="CC94" s="187"/>
      <c r="CD94" s="79"/>
      <c r="CE94" s="79"/>
      <c r="CF94" s="75"/>
      <c r="CG94" s="187"/>
      <c r="CH94" s="188"/>
      <c r="CI94" s="77"/>
      <c r="CJ94" s="80"/>
      <c r="CK94" s="187"/>
      <c r="CL94" s="79"/>
      <c r="CM94" s="79"/>
      <c r="CN94" s="75"/>
      <c r="CO94" s="187"/>
      <c r="CP94" s="188"/>
      <c r="CQ94" s="77"/>
      <c r="CR94" s="189"/>
      <c r="CS94" s="187"/>
      <c r="CT94" s="79"/>
      <c r="CU94" s="79"/>
      <c r="CV94" s="75"/>
      <c r="CW94" s="187"/>
      <c r="CX94" s="188"/>
      <c r="CY94" s="77"/>
      <c r="CZ94" s="189"/>
      <c r="DA94" s="187"/>
      <c r="DB94" s="79"/>
      <c r="DC94" s="79"/>
      <c r="DD94" s="75"/>
      <c r="DE94" s="187"/>
      <c r="DF94" s="188"/>
      <c r="DG94" s="77"/>
      <c r="DH94" s="189"/>
      <c r="DI94" s="187"/>
      <c r="DJ94" s="79"/>
      <c r="DK94" s="81"/>
      <c r="DL94" s="75"/>
      <c r="DM94" s="187"/>
      <c r="DN94" s="188"/>
      <c r="DO94" s="77"/>
      <c r="DP94" s="189"/>
      <c r="DQ94" s="187"/>
      <c r="DR94" s="79"/>
      <c r="DS94" s="79"/>
      <c r="DT94" s="75"/>
      <c r="DU94" s="187"/>
      <c r="DV94" s="188"/>
      <c r="DW94" s="77"/>
      <c r="DX94" s="189"/>
      <c r="DY94" s="187"/>
      <c r="DZ94" s="79"/>
      <c r="EA94" s="79"/>
      <c r="EB94" s="75"/>
      <c r="EC94" s="187"/>
      <c r="ED94" s="188"/>
      <c r="EE94" s="77"/>
      <c r="EF94" s="82"/>
      <c r="EG94" s="190"/>
      <c r="EH94" s="190"/>
      <c r="EI94" s="73"/>
      <c r="EJ94" s="191"/>
      <c r="EK94" s="73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N94" s="17"/>
      <c r="FO94" s="17"/>
      <c r="FP94" s="17"/>
      <c r="FQ94" s="17"/>
      <c r="FR94" s="17"/>
      <c r="FS94" s="17"/>
      <c r="FT94" s="17"/>
      <c r="FU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</row>
    <row r="95" spans="2:216" ht="15.75">
      <c r="B95" s="78"/>
      <c r="C95" s="84"/>
      <c r="D95" s="84"/>
      <c r="E95" s="84"/>
      <c r="F95" s="78"/>
      <c r="G95" s="84"/>
      <c r="H95" s="84"/>
      <c r="I95" s="77"/>
      <c r="J95" s="77"/>
      <c r="K95" s="77"/>
      <c r="L95" s="85"/>
      <c r="M95" s="85"/>
      <c r="N95" s="85"/>
      <c r="O95" s="84"/>
      <c r="P95" s="84"/>
      <c r="Q95" s="84"/>
      <c r="R95" s="77"/>
      <c r="S95" s="83"/>
      <c r="T95" s="77"/>
      <c r="U95" s="78"/>
      <c r="V95" s="78"/>
      <c r="W95" s="78"/>
      <c r="X95" s="78"/>
      <c r="Y95" s="78"/>
      <c r="Z95" s="78"/>
      <c r="AA95" s="78"/>
      <c r="AB95" s="78"/>
      <c r="AC95" s="78"/>
      <c r="AD95" s="77"/>
      <c r="AE95" s="85"/>
      <c r="AF95" s="84"/>
      <c r="AG95" s="78"/>
      <c r="AH95" s="77"/>
      <c r="AI95" s="83"/>
      <c r="AJ95" s="77"/>
      <c r="AK95" s="78"/>
      <c r="AL95" s="77"/>
      <c r="AM95" s="85"/>
      <c r="AN95" s="84"/>
      <c r="AO95" s="78"/>
      <c r="AP95" s="77"/>
      <c r="AQ95" s="83"/>
      <c r="AR95" s="77"/>
      <c r="AS95" s="78"/>
      <c r="AT95" s="78"/>
      <c r="AU95" s="78"/>
      <c r="AV95" s="78"/>
      <c r="AW95" s="78"/>
      <c r="AX95" s="78"/>
      <c r="AY95" s="78"/>
      <c r="AZ95" s="78"/>
      <c r="BA95" s="78"/>
      <c r="BB95" s="77"/>
      <c r="BC95" s="85"/>
      <c r="BD95" s="78"/>
      <c r="BE95" s="78"/>
      <c r="BF95" s="77"/>
      <c r="BG95" s="83"/>
      <c r="BH95" s="77"/>
      <c r="BI95" s="78"/>
      <c r="BJ95" s="77"/>
      <c r="BK95" s="85"/>
      <c r="BL95" s="84"/>
      <c r="BM95" s="78"/>
      <c r="BN95" s="77"/>
      <c r="BO95" s="83"/>
      <c r="BP95" s="77"/>
      <c r="BQ95" s="78"/>
      <c r="BR95" s="86"/>
      <c r="BS95" s="86"/>
      <c r="BT95" s="73"/>
      <c r="BU95" s="187"/>
      <c r="BV95" s="196"/>
      <c r="BW95" s="197"/>
      <c r="BX95" s="75"/>
      <c r="BY95" s="187"/>
      <c r="BZ95" s="188"/>
      <c r="CA95" s="77"/>
      <c r="CB95" s="75"/>
      <c r="CC95" s="187"/>
      <c r="CD95" s="79"/>
      <c r="CE95" s="79"/>
      <c r="CF95" s="75"/>
      <c r="CG95" s="187"/>
      <c r="CH95" s="188"/>
      <c r="CI95" s="77"/>
      <c r="CJ95" s="80"/>
      <c r="CK95" s="187"/>
      <c r="CL95" s="79"/>
      <c r="CM95" s="79"/>
      <c r="CN95" s="75"/>
      <c r="CO95" s="187"/>
      <c r="CP95" s="188"/>
      <c r="CQ95" s="77"/>
      <c r="CR95" s="189"/>
      <c r="CS95" s="187"/>
      <c r="CT95" s="79"/>
      <c r="CU95" s="79"/>
      <c r="CV95" s="75"/>
      <c r="CW95" s="187"/>
      <c r="CX95" s="188"/>
      <c r="CY95" s="77"/>
      <c r="CZ95" s="189"/>
      <c r="DA95" s="187"/>
      <c r="DB95" s="79"/>
      <c r="DC95" s="79"/>
      <c r="DD95" s="75"/>
      <c r="DE95" s="187"/>
      <c r="DF95" s="188"/>
      <c r="DG95" s="77"/>
      <c r="DH95" s="189"/>
      <c r="DI95" s="187"/>
      <c r="DJ95" s="79"/>
      <c r="DK95" s="81"/>
      <c r="DL95" s="75"/>
      <c r="DM95" s="187"/>
      <c r="DN95" s="188"/>
      <c r="DO95" s="77"/>
      <c r="DP95" s="189"/>
      <c r="DQ95" s="187"/>
      <c r="DR95" s="79"/>
      <c r="DS95" s="79"/>
      <c r="DT95" s="75"/>
      <c r="DU95" s="187"/>
      <c r="DV95" s="188"/>
      <c r="DW95" s="77"/>
      <c r="DX95" s="189"/>
      <c r="DY95" s="187"/>
      <c r="DZ95" s="79"/>
      <c r="EA95" s="79"/>
      <c r="EB95" s="75"/>
      <c r="EC95" s="187"/>
      <c r="ED95" s="188"/>
      <c r="EE95" s="77"/>
      <c r="EF95" s="82"/>
      <c r="EG95" s="190"/>
      <c r="EH95" s="190"/>
      <c r="EI95" s="73"/>
      <c r="EJ95" s="191"/>
      <c r="EK95" s="73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N95" s="17"/>
      <c r="FO95" s="17"/>
      <c r="FP95" s="17"/>
      <c r="FQ95" s="17"/>
      <c r="FR95" s="17"/>
      <c r="FS95" s="17"/>
      <c r="FT95" s="17"/>
      <c r="FU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</row>
    <row r="96" spans="2:216" ht="15.75">
      <c r="B96" s="78"/>
      <c r="C96" s="84"/>
      <c r="D96" s="84"/>
      <c r="E96" s="84"/>
      <c r="F96" s="78"/>
      <c r="G96" s="84"/>
      <c r="H96" s="84"/>
      <c r="I96" s="77"/>
      <c r="J96" s="77"/>
      <c r="K96" s="77"/>
      <c r="L96" s="85"/>
      <c r="M96" s="85"/>
      <c r="N96" s="85"/>
      <c r="O96" s="84"/>
      <c r="P96" s="84"/>
      <c r="Q96" s="84"/>
      <c r="R96" s="77"/>
      <c r="S96" s="83"/>
      <c r="T96" s="77"/>
      <c r="U96" s="78"/>
      <c r="V96" s="78"/>
      <c r="W96" s="78"/>
      <c r="X96" s="78"/>
      <c r="Y96" s="78"/>
      <c r="Z96" s="78"/>
      <c r="AA96" s="78"/>
      <c r="AB96" s="78"/>
      <c r="AC96" s="78"/>
      <c r="AD96" s="77"/>
      <c r="AE96" s="85"/>
      <c r="AF96" s="84"/>
      <c r="AG96" s="78"/>
      <c r="AH96" s="77"/>
      <c r="AI96" s="83"/>
      <c r="AJ96" s="77"/>
      <c r="AK96" s="78"/>
      <c r="AL96" s="77"/>
      <c r="AM96" s="85"/>
      <c r="AN96" s="84"/>
      <c r="AO96" s="78"/>
      <c r="AP96" s="77"/>
      <c r="AQ96" s="83"/>
      <c r="AR96" s="77"/>
      <c r="AS96" s="78"/>
      <c r="AT96" s="78"/>
      <c r="AU96" s="78"/>
      <c r="AV96" s="78"/>
      <c r="AW96" s="78"/>
      <c r="AX96" s="78"/>
      <c r="AY96" s="78"/>
      <c r="AZ96" s="78"/>
      <c r="BA96" s="78"/>
      <c r="BB96" s="77"/>
      <c r="BC96" s="85"/>
      <c r="BD96" s="78"/>
      <c r="BE96" s="78"/>
      <c r="BF96" s="77"/>
      <c r="BG96" s="83"/>
      <c r="BH96" s="77"/>
      <c r="BI96" s="78"/>
      <c r="BJ96" s="77"/>
      <c r="BK96" s="85"/>
      <c r="BL96" s="84"/>
      <c r="BM96" s="78"/>
      <c r="BN96" s="77"/>
      <c r="BO96" s="83"/>
      <c r="BP96" s="77"/>
      <c r="BQ96" s="78"/>
      <c r="BR96" s="86"/>
      <c r="BS96" s="86"/>
      <c r="BT96" s="73"/>
      <c r="BU96" s="187"/>
      <c r="BV96" s="196"/>
      <c r="BW96" s="197"/>
      <c r="BX96" s="75"/>
      <c r="BY96" s="187"/>
      <c r="BZ96" s="188"/>
      <c r="CA96" s="77"/>
      <c r="CB96" s="75"/>
      <c r="CC96" s="187"/>
      <c r="CD96" s="79"/>
      <c r="CE96" s="79"/>
      <c r="CF96" s="75"/>
      <c r="CG96" s="187"/>
      <c r="CH96" s="188"/>
      <c r="CI96" s="77"/>
      <c r="CJ96" s="80"/>
      <c r="CK96" s="187"/>
      <c r="CL96" s="79"/>
      <c r="CM96" s="79"/>
      <c r="CN96" s="75"/>
      <c r="CO96" s="187"/>
      <c r="CP96" s="188"/>
      <c r="CQ96" s="77"/>
      <c r="CR96" s="189"/>
      <c r="CS96" s="187"/>
      <c r="CT96" s="79"/>
      <c r="CU96" s="79"/>
      <c r="CV96" s="75"/>
      <c r="CW96" s="187"/>
      <c r="CX96" s="188"/>
      <c r="CY96" s="77"/>
      <c r="CZ96" s="189"/>
      <c r="DA96" s="187"/>
      <c r="DB96" s="79"/>
      <c r="DC96" s="79"/>
      <c r="DD96" s="75"/>
      <c r="DE96" s="187"/>
      <c r="DF96" s="188"/>
      <c r="DG96" s="77"/>
      <c r="DH96" s="189"/>
      <c r="DI96" s="187"/>
      <c r="DJ96" s="79"/>
      <c r="DK96" s="81"/>
      <c r="DL96" s="75"/>
      <c r="DM96" s="187"/>
      <c r="DN96" s="188"/>
      <c r="DO96" s="77"/>
      <c r="DP96" s="189"/>
      <c r="DQ96" s="187"/>
      <c r="DR96" s="79"/>
      <c r="DS96" s="79"/>
      <c r="DT96" s="75"/>
      <c r="DU96" s="187"/>
      <c r="DV96" s="188"/>
      <c r="DW96" s="77"/>
      <c r="DX96" s="189"/>
      <c r="DY96" s="187"/>
      <c r="DZ96" s="79"/>
      <c r="EA96" s="79"/>
      <c r="EB96" s="75"/>
      <c r="EC96" s="187"/>
      <c r="ED96" s="188"/>
      <c r="EE96" s="77"/>
      <c r="EF96" s="82"/>
      <c r="EG96" s="190"/>
      <c r="EH96" s="190"/>
      <c r="EI96" s="73"/>
      <c r="EJ96" s="191"/>
      <c r="EK96" s="73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N96" s="17"/>
      <c r="FO96" s="17"/>
      <c r="FP96" s="17"/>
      <c r="FQ96" s="17"/>
      <c r="FR96" s="17"/>
      <c r="FS96" s="17"/>
      <c r="FT96" s="17"/>
      <c r="FU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</row>
    <row r="97" spans="2:216" ht="15.75">
      <c r="B97" s="78"/>
      <c r="C97" s="84"/>
      <c r="D97" s="84"/>
      <c r="E97" s="84"/>
      <c r="F97" s="78"/>
      <c r="G97" s="84"/>
      <c r="H97" s="84"/>
      <c r="I97" s="77"/>
      <c r="J97" s="77"/>
      <c r="K97" s="77"/>
      <c r="L97" s="85"/>
      <c r="M97" s="85"/>
      <c r="N97" s="85"/>
      <c r="O97" s="84"/>
      <c r="P97" s="84"/>
      <c r="Q97" s="84"/>
      <c r="R97" s="77"/>
      <c r="S97" s="83"/>
      <c r="T97" s="77"/>
      <c r="U97" s="78"/>
      <c r="V97" s="78"/>
      <c r="W97" s="78"/>
      <c r="X97" s="78"/>
      <c r="Y97" s="78"/>
      <c r="Z97" s="78"/>
      <c r="AA97" s="78"/>
      <c r="AB97" s="78"/>
      <c r="AC97" s="78"/>
      <c r="AD97" s="77"/>
      <c r="AE97" s="85"/>
      <c r="AF97" s="84"/>
      <c r="AG97" s="78"/>
      <c r="AH97" s="77"/>
      <c r="AI97" s="83"/>
      <c r="AJ97" s="77"/>
      <c r="AK97" s="78"/>
      <c r="AL97" s="77"/>
      <c r="AM97" s="85"/>
      <c r="AN97" s="84"/>
      <c r="AO97" s="78"/>
      <c r="AP97" s="77"/>
      <c r="AQ97" s="83"/>
      <c r="AR97" s="77"/>
      <c r="AS97" s="78"/>
      <c r="AT97" s="78"/>
      <c r="AU97" s="78"/>
      <c r="AV97" s="78"/>
      <c r="AW97" s="78"/>
      <c r="AX97" s="78"/>
      <c r="AY97" s="78"/>
      <c r="AZ97" s="78"/>
      <c r="BA97" s="78"/>
      <c r="BB97" s="77"/>
      <c r="BC97" s="85"/>
      <c r="BD97" s="78"/>
      <c r="BE97" s="78"/>
      <c r="BF97" s="77"/>
      <c r="BG97" s="83"/>
      <c r="BH97" s="77"/>
      <c r="BI97" s="78"/>
      <c r="BJ97" s="77"/>
      <c r="BK97" s="85"/>
      <c r="BL97" s="84"/>
      <c r="BM97" s="78"/>
      <c r="BN97" s="77"/>
      <c r="BO97" s="83"/>
      <c r="BP97" s="77"/>
      <c r="BQ97" s="78"/>
      <c r="BR97" s="86"/>
      <c r="BS97" s="86"/>
      <c r="BT97" s="73"/>
      <c r="BU97" s="187"/>
      <c r="BV97" s="196"/>
      <c r="BW97" s="197"/>
      <c r="BX97" s="75"/>
      <c r="BY97" s="187"/>
      <c r="BZ97" s="188"/>
      <c r="CA97" s="77"/>
      <c r="CB97" s="75"/>
      <c r="CC97" s="187"/>
      <c r="CD97" s="79"/>
      <c r="CE97" s="79"/>
      <c r="CF97" s="75"/>
      <c r="CG97" s="187"/>
      <c r="CH97" s="188"/>
      <c r="CI97" s="77"/>
      <c r="CJ97" s="80"/>
      <c r="CK97" s="187"/>
      <c r="CL97" s="79"/>
      <c r="CM97" s="79"/>
      <c r="CN97" s="75"/>
      <c r="CO97" s="187"/>
      <c r="CP97" s="188"/>
      <c r="CQ97" s="77"/>
      <c r="CR97" s="189"/>
      <c r="CS97" s="187"/>
      <c r="CT97" s="79"/>
      <c r="CU97" s="79"/>
      <c r="CV97" s="75"/>
      <c r="CW97" s="187"/>
      <c r="CX97" s="188"/>
      <c r="CY97" s="77"/>
      <c r="CZ97" s="189"/>
      <c r="DA97" s="187"/>
      <c r="DB97" s="79"/>
      <c r="DC97" s="79"/>
      <c r="DD97" s="75"/>
      <c r="DE97" s="187"/>
      <c r="DF97" s="188"/>
      <c r="DG97" s="77"/>
      <c r="DH97" s="189"/>
      <c r="DI97" s="187"/>
      <c r="DJ97" s="79"/>
      <c r="DK97" s="81"/>
      <c r="DL97" s="75"/>
      <c r="DM97" s="187"/>
      <c r="DN97" s="188"/>
      <c r="DO97" s="77"/>
      <c r="DP97" s="189"/>
      <c r="DQ97" s="187"/>
      <c r="DR97" s="79"/>
      <c r="DS97" s="79"/>
      <c r="DT97" s="75"/>
      <c r="DU97" s="187"/>
      <c r="DV97" s="188"/>
      <c r="DW97" s="77"/>
      <c r="DX97" s="189"/>
      <c r="DY97" s="187"/>
      <c r="DZ97" s="79"/>
      <c r="EA97" s="79"/>
      <c r="EB97" s="75"/>
      <c r="EC97" s="187"/>
      <c r="ED97" s="188"/>
      <c r="EE97" s="77"/>
      <c r="EF97" s="82"/>
      <c r="EG97" s="190"/>
      <c r="EH97" s="190"/>
      <c r="EI97" s="73"/>
      <c r="EJ97" s="191"/>
      <c r="EK97" s="73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N97" s="17"/>
      <c r="FO97" s="17"/>
      <c r="FP97" s="17"/>
      <c r="FQ97" s="17"/>
      <c r="FR97" s="17"/>
      <c r="FS97" s="17"/>
      <c r="FT97" s="17"/>
      <c r="FU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</row>
    <row r="98" spans="2:216" ht="15.75">
      <c r="B98" s="78"/>
      <c r="C98" s="84"/>
      <c r="D98" s="84"/>
      <c r="E98" s="84"/>
      <c r="F98" s="78"/>
      <c r="G98" s="84"/>
      <c r="H98" s="84"/>
      <c r="I98" s="77"/>
      <c r="J98" s="77"/>
      <c r="K98" s="77"/>
      <c r="L98" s="85"/>
      <c r="M98" s="85"/>
      <c r="N98" s="85"/>
      <c r="O98" s="84"/>
      <c r="P98" s="84"/>
      <c r="Q98" s="84"/>
      <c r="R98" s="77"/>
      <c r="S98" s="83"/>
      <c r="T98" s="77"/>
      <c r="U98" s="78"/>
      <c r="V98" s="78"/>
      <c r="W98" s="78"/>
      <c r="X98" s="78"/>
      <c r="Y98" s="78"/>
      <c r="Z98" s="78"/>
      <c r="AA98" s="78"/>
      <c r="AB98" s="78"/>
      <c r="AC98" s="78"/>
      <c r="AD98" s="77"/>
      <c r="AE98" s="85"/>
      <c r="AF98" s="84"/>
      <c r="AG98" s="78"/>
      <c r="AH98" s="77"/>
      <c r="AI98" s="83"/>
      <c r="AJ98" s="77"/>
      <c r="AK98" s="78"/>
      <c r="AL98" s="77"/>
      <c r="AM98" s="85"/>
      <c r="AN98" s="84"/>
      <c r="AO98" s="78"/>
      <c r="AP98" s="77"/>
      <c r="AQ98" s="83"/>
      <c r="AR98" s="77"/>
      <c r="AS98" s="78"/>
      <c r="AT98" s="78"/>
      <c r="AU98" s="78"/>
      <c r="AV98" s="78"/>
      <c r="AW98" s="78"/>
      <c r="AX98" s="78"/>
      <c r="AY98" s="78"/>
      <c r="AZ98" s="78"/>
      <c r="BA98" s="78"/>
      <c r="BB98" s="77"/>
      <c r="BC98" s="85"/>
      <c r="BD98" s="78"/>
      <c r="BE98" s="78"/>
      <c r="BF98" s="77"/>
      <c r="BG98" s="83"/>
      <c r="BH98" s="77"/>
      <c r="BI98" s="78"/>
      <c r="BJ98" s="77"/>
      <c r="BK98" s="85"/>
      <c r="BL98" s="84"/>
      <c r="BM98" s="78"/>
      <c r="BN98" s="77"/>
      <c r="BO98" s="83"/>
      <c r="BP98" s="77"/>
      <c r="BQ98" s="78"/>
      <c r="BR98" s="86"/>
      <c r="BS98" s="86"/>
      <c r="BT98" s="73"/>
      <c r="BU98" s="187"/>
      <c r="BV98" s="196"/>
      <c r="BW98" s="197"/>
      <c r="BX98" s="75"/>
      <c r="BY98" s="187"/>
      <c r="BZ98" s="188"/>
      <c r="CA98" s="77"/>
      <c r="CB98" s="75"/>
      <c r="CC98" s="187"/>
      <c r="CD98" s="79"/>
      <c r="CE98" s="79"/>
      <c r="CF98" s="75"/>
      <c r="CG98" s="187"/>
      <c r="CH98" s="188"/>
      <c r="CI98" s="77"/>
      <c r="CJ98" s="80"/>
      <c r="CK98" s="187"/>
      <c r="CL98" s="79"/>
      <c r="CM98" s="79"/>
      <c r="CN98" s="75"/>
      <c r="CO98" s="187"/>
      <c r="CP98" s="188"/>
      <c r="CQ98" s="77"/>
      <c r="CR98" s="189"/>
      <c r="CS98" s="187"/>
      <c r="CT98" s="79"/>
      <c r="CU98" s="79"/>
      <c r="CV98" s="75"/>
      <c r="CW98" s="187"/>
      <c r="CX98" s="188"/>
      <c r="CY98" s="77"/>
      <c r="CZ98" s="189"/>
      <c r="DA98" s="187"/>
      <c r="DB98" s="79"/>
      <c r="DC98" s="79"/>
      <c r="DD98" s="75"/>
      <c r="DE98" s="187"/>
      <c r="DF98" s="188"/>
      <c r="DG98" s="77"/>
      <c r="DH98" s="189"/>
      <c r="DI98" s="187"/>
      <c r="DJ98" s="79"/>
      <c r="DK98" s="81"/>
      <c r="DL98" s="75"/>
      <c r="DM98" s="187"/>
      <c r="DN98" s="188"/>
      <c r="DO98" s="77"/>
      <c r="DP98" s="189"/>
      <c r="DQ98" s="187"/>
      <c r="DR98" s="79"/>
      <c r="DS98" s="79"/>
      <c r="DT98" s="75"/>
      <c r="DU98" s="187"/>
      <c r="DV98" s="188"/>
      <c r="DW98" s="77"/>
      <c r="DX98" s="189"/>
      <c r="DY98" s="187"/>
      <c r="DZ98" s="79"/>
      <c r="EA98" s="79"/>
      <c r="EB98" s="75"/>
      <c r="EC98" s="187"/>
      <c r="ED98" s="188"/>
      <c r="EE98" s="77"/>
      <c r="EF98" s="82"/>
      <c r="EG98" s="190"/>
      <c r="EH98" s="190"/>
      <c r="EI98" s="73"/>
      <c r="EJ98" s="191"/>
      <c r="EK98" s="73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N98" s="17"/>
      <c r="FO98" s="17"/>
      <c r="FP98" s="17"/>
      <c r="FQ98" s="17"/>
      <c r="FR98" s="17"/>
      <c r="FS98" s="17"/>
      <c r="FT98" s="17"/>
      <c r="FU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</row>
    <row r="99" spans="2:216" ht="15.75">
      <c r="B99" s="78"/>
      <c r="C99" s="84"/>
      <c r="D99" s="84"/>
      <c r="E99" s="84"/>
      <c r="F99" s="78"/>
      <c r="G99" s="84"/>
      <c r="H99" s="84"/>
      <c r="I99" s="77"/>
      <c r="J99" s="77"/>
      <c r="K99" s="77"/>
      <c r="L99" s="85"/>
      <c r="M99" s="85"/>
      <c r="N99" s="85"/>
      <c r="O99" s="84"/>
      <c r="P99" s="84"/>
      <c r="Q99" s="84"/>
      <c r="R99" s="77"/>
      <c r="S99" s="83"/>
      <c r="T99" s="77"/>
      <c r="U99" s="78"/>
      <c r="V99" s="78"/>
      <c r="W99" s="78"/>
      <c r="X99" s="78"/>
      <c r="Y99" s="78"/>
      <c r="Z99" s="78"/>
      <c r="AA99" s="78"/>
      <c r="AB99" s="78"/>
      <c r="AC99" s="78"/>
      <c r="AD99" s="77"/>
      <c r="AE99" s="85"/>
      <c r="AF99" s="84"/>
      <c r="AG99" s="78"/>
      <c r="AH99" s="77"/>
      <c r="AI99" s="83"/>
      <c r="AJ99" s="77"/>
      <c r="AK99" s="78"/>
      <c r="AL99" s="77"/>
      <c r="AM99" s="85"/>
      <c r="AN99" s="84"/>
      <c r="AO99" s="78"/>
      <c r="AP99" s="77"/>
      <c r="AQ99" s="83"/>
      <c r="AR99" s="77"/>
      <c r="AS99" s="78"/>
      <c r="AT99" s="78"/>
      <c r="AU99" s="78"/>
      <c r="AV99" s="78"/>
      <c r="AW99" s="78"/>
      <c r="AX99" s="78"/>
      <c r="AY99" s="78"/>
      <c r="AZ99" s="78"/>
      <c r="BA99" s="78"/>
      <c r="BB99" s="77"/>
      <c r="BC99" s="85"/>
      <c r="BD99" s="78"/>
      <c r="BE99" s="78"/>
      <c r="BF99" s="77"/>
      <c r="BG99" s="83"/>
      <c r="BH99" s="77"/>
      <c r="BI99" s="78"/>
      <c r="BJ99" s="77"/>
      <c r="BK99" s="85"/>
      <c r="BL99" s="84"/>
      <c r="BM99" s="78"/>
      <c r="BN99" s="77"/>
      <c r="BO99" s="83"/>
      <c r="BP99" s="77"/>
      <c r="BQ99" s="78"/>
      <c r="BR99" s="86"/>
      <c r="BS99" s="86"/>
      <c r="BT99" s="73"/>
      <c r="BU99" s="187"/>
      <c r="BV99" s="196"/>
      <c r="BW99" s="197"/>
      <c r="BX99" s="75"/>
      <c r="BY99" s="187"/>
      <c r="BZ99" s="188"/>
      <c r="CA99" s="77"/>
      <c r="CB99" s="75"/>
      <c r="CC99" s="187"/>
      <c r="CD99" s="79"/>
      <c r="CE99" s="79"/>
      <c r="CF99" s="75"/>
      <c r="CG99" s="187"/>
      <c r="CH99" s="188"/>
      <c r="CI99" s="77"/>
      <c r="CJ99" s="80"/>
      <c r="CK99" s="187"/>
      <c r="CL99" s="79"/>
      <c r="CM99" s="79"/>
      <c r="CN99" s="75"/>
      <c r="CO99" s="187"/>
      <c r="CP99" s="188"/>
      <c r="CQ99" s="77"/>
      <c r="CR99" s="189"/>
      <c r="CS99" s="187"/>
      <c r="CT99" s="79"/>
      <c r="CU99" s="79"/>
      <c r="CV99" s="75"/>
      <c r="CW99" s="187"/>
      <c r="CX99" s="188"/>
      <c r="CY99" s="77"/>
      <c r="CZ99" s="189"/>
      <c r="DA99" s="187"/>
      <c r="DB99" s="79"/>
      <c r="DC99" s="79"/>
      <c r="DD99" s="75"/>
      <c r="DE99" s="187"/>
      <c r="DF99" s="188"/>
      <c r="DG99" s="77"/>
      <c r="DH99" s="189"/>
      <c r="DI99" s="187"/>
      <c r="DJ99" s="79"/>
      <c r="DK99" s="81"/>
      <c r="DL99" s="75"/>
      <c r="DM99" s="187"/>
      <c r="DN99" s="188"/>
      <c r="DO99" s="77"/>
      <c r="DP99" s="189"/>
      <c r="DQ99" s="187"/>
      <c r="DR99" s="79"/>
      <c r="DS99" s="79"/>
      <c r="DT99" s="75"/>
      <c r="DU99" s="187"/>
      <c r="DV99" s="188"/>
      <c r="DW99" s="77"/>
      <c r="DX99" s="189"/>
      <c r="DY99" s="187"/>
      <c r="DZ99" s="79"/>
      <c r="EA99" s="79"/>
      <c r="EB99" s="75"/>
      <c r="EC99" s="187"/>
      <c r="ED99" s="188"/>
      <c r="EE99" s="77"/>
      <c r="EF99" s="82"/>
      <c r="EG99" s="190"/>
      <c r="EH99" s="190"/>
      <c r="EI99" s="73"/>
      <c r="EJ99" s="191"/>
      <c r="EK99" s="73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N99" s="17"/>
      <c r="FO99" s="17"/>
      <c r="FP99" s="17"/>
      <c r="FQ99" s="17"/>
      <c r="FR99" s="17"/>
      <c r="FS99" s="17"/>
      <c r="FT99" s="17"/>
      <c r="FU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</row>
    <row r="100" spans="2:216" ht="15.75">
      <c r="B100" s="78"/>
      <c r="C100" s="84"/>
      <c r="D100" s="84"/>
      <c r="E100" s="84"/>
      <c r="F100" s="78"/>
      <c r="G100" s="84"/>
      <c r="H100" s="84"/>
      <c r="I100" s="77"/>
      <c r="J100" s="77"/>
      <c r="K100" s="77"/>
      <c r="L100" s="85"/>
      <c r="M100" s="85"/>
      <c r="N100" s="85"/>
      <c r="O100" s="84"/>
      <c r="P100" s="84"/>
      <c r="Q100" s="84"/>
      <c r="R100" s="77"/>
      <c r="S100" s="83"/>
      <c r="T100" s="77"/>
      <c r="U100" s="78"/>
      <c r="V100" s="78"/>
      <c r="W100" s="78"/>
      <c r="X100" s="78"/>
      <c r="Y100" s="78"/>
      <c r="Z100" s="78"/>
      <c r="AA100" s="78"/>
      <c r="AB100" s="78"/>
      <c r="AC100" s="78"/>
      <c r="AD100" s="77"/>
      <c r="AE100" s="85"/>
      <c r="AF100" s="84"/>
      <c r="AG100" s="78"/>
      <c r="AH100" s="77"/>
      <c r="AI100" s="83"/>
      <c r="AJ100" s="77"/>
      <c r="AK100" s="78"/>
      <c r="AL100" s="77"/>
      <c r="AM100" s="85"/>
      <c r="AN100" s="84"/>
      <c r="AO100" s="78"/>
      <c r="AP100" s="77"/>
      <c r="AQ100" s="83"/>
      <c r="AR100" s="77"/>
      <c r="AS100" s="78"/>
      <c r="AT100" s="78"/>
      <c r="AU100" s="78"/>
      <c r="AV100" s="78"/>
      <c r="AW100" s="78"/>
      <c r="AX100" s="78"/>
      <c r="AY100" s="78"/>
      <c r="AZ100" s="78"/>
      <c r="BA100" s="78"/>
      <c r="BB100" s="77"/>
      <c r="BC100" s="85"/>
      <c r="BD100" s="78"/>
      <c r="BE100" s="78"/>
      <c r="BF100" s="77"/>
      <c r="BG100" s="83"/>
      <c r="BH100" s="77"/>
      <c r="BI100" s="78"/>
      <c r="BJ100" s="77"/>
      <c r="BK100" s="85"/>
      <c r="BL100" s="84"/>
      <c r="BM100" s="78"/>
      <c r="BN100" s="77"/>
      <c r="BO100" s="83"/>
      <c r="BP100" s="77"/>
      <c r="BQ100" s="78"/>
      <c r="BR100" s="86"/>
      <c r="BS100" s="86"/>
      <c r="BT100" s="73"/>
      <c r="BU100" s="187"/>
      <c r="BV100" s="196"/>
      <c r="BW100" s="197"/>
      <c r="BX100" s="75"/>
      <c r="BY100" s="187"/>
      <c r="BZ100" s="188"/>
      <c r="CA100" s="77"/>
      <c r="CB100" s="75"/>
      <c r="CC100" s="187"/>
      <c r="CD100" s="79"/>
      <c r="CE100" s="79"/>
      <c r="CF100" s="75"/>
      <c r="CG100" s="187"/>
      <c r="CH100" s="188"/>
      <c r="CI100" s="77"/>
      <c r="CJ100" s="80"/>
      <c r="CK100" s="187"/>
      <c r="CL100" s="79"/>
      <c r="CM100" s="79"/>
      <c r="CN100" s="75"/>
      <c r="CO100" s="187"/>
      <c r="CP100" s="188"/>
      <c r="CQ100" s="77"/>
      <c r="CR100" s="189"/>
      <c r="CS100" s="187"/>
      <c r="CT100" s="79"/>
      <c r="CU100" s="79"/>
      <c r="CV100" s="75"/>
      <c r="CW100" s="187"/>
      <c r="CX100" s="188"/>
      <c r="CY100" s="77"/>
      <c r="CZ100" s="189"/>
      <c r="DA100" s="187"/>
      <c r="DB100" s="79"/>
      <c r="DC100" s="79"/>
      <c r="DD100" s="75"/>
      <c r="DE100" s="187"/>
      <c r="DF100" s="188"/>
      <c r="DG100" s="77"/>
      <c r="DH100" s="189"/>
      <c r="DI100" s="187"/>
      <c r="DJ100" s="79"/>
      <c r="DK100" s="81"/>
      <c r="DL100" s="75"/>
      <c r="DM100" s="187"/>
      <c r="DN100" s="188"/>
      <c r="DO100" s="77"/>
      <c r="DP100" s="189"/>
      <c r="DQ100" s="187"/>
      <c r="DR100" s="79"/>
      <c r="DS100" s="79"/>
      <c r="DT100" s="75"/>
      <c r="DU100" s="187"/>
      <c r="DV100" s="188"/>
      <c r="DW100" s="77"/>
      <c r="DX100" s="189"/>
      <c r="DY100" s="187"/>
      <c r="DZ100" s="79"/>
      <c r="EA100" s="79"/>
      <c r="EB100" s="75"/>
      <c r="EC100" s="187"/>
      <c r="ED100" s="188"/>
      <c r="EE100" s="77"/>
      <c r="EF100" s="82"/>
      <c r="EG100" s="190"/>
      <c r="EH100" s="190"/>
      <c r="EI100" s="73"/>
      <c r="EJ100" s="191"/>
      <c r="EK100" s="73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N100" s="17"/>
      <c r="FO100" s="17"/>
      <c r="FP100" s="17"/>
      <c r="FQ100" s="17"/>
      <c r="FR100" s="17"/>
      <c r="FS100" s="17"/>
      <c r="FT100" s="17"/>
      <c r="FU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</row>
    <row r="101" spans="2:216" ht="15.75">
      <c r="B101" s="78"/>
      <c r="C101" s="84"/>
      <c r="D101" s="84"/>
      <c r="E101" s="84"/>
      <c r="F101" s="78"/>
      <c r="G101" s="84"/>
      <c r="H101" s="84"/>
      <c r="I101" s="77"/>
      <c r="J101" s="77"/>
      <c r="K101" s="77"/>
      <c r="L101" s="85"/>
      <c r="M101" s="85"/>
      <c r="N101" s="85"/>
      <c r="O101" s="84"/>
      <c r="P101" s="84"/>
      <c r="Q101" s="84"/>
      <c r="R101" s="77"/>
      <c r="S101" s="83"/>
      <c r="T101" s="77"/>
      <c r="U101" s="78"/>
      <c r="V101" s="78"/>
      <c r="W101" s="78"/>
      <c r="X101" s="78"/>
      <c r="Y101" s="78"/>
      <c r="Z101" s="78"/>
      <c r="AA101" s="78"/>
      <c r="AB101" s="78"/>
      <c r="AC101" s="78"/>
      <c r="AD101" s="77"/>
      <c r="AE101" s="85"/>
      <c r="AF101" s="84"/>
      <c r="AG101" s="78"/>
      <c r="AH101" s="77"/>
      <c r="AI101" s="83"/>
      <c r="AJ101" s="77"/>
      <c r="AK101" s="78"/>
      <c r="AL101" s="77"/>
      <c r="AM101" s="85"/>
      <c r="AN101" s="84"/>
      <c r="AO101" s="78"/>
      <c r="AP101" s="77"/>
      <c r="AQ101" s="83"/>
      <c r="AR101" s="77"/>
      <c r="AS101" s="78"/>
      <c r="AT101" s="78"/>
      <c r="AU101" s="78"/>
      <c r="AV101" s="78"/>
      <c r="AW101" s="78"/>
      <c r="AX101" s="78"/>
      <c r="AY101" s="78"/>
      <c r="AZ101" s="78"/>
      <c r="BA101" s="78"/>
      <c r="BB101" s="77"/>
      <c r="BC101" s="85"/>
      <c r="BD101" s="78"/>
      <c r="BE101" s="78"/>
      <c r="BF101" s="77"/>
      <c r="BG101" s="83"/>
      <c r="BH101" s="77"/>
      <c r="BI101" s="78"/>
      <c r="BJ101" s="77"/>
      <c r="BK101" s="85"/>
      <c r="BL101" s="84"/>
      <c r="BM101" s="78"/>
      <c r="BN101" s="77"/>
      <c r="BO101" s="83"/>
      <c r="BP101" s="77"/>
      <c r="BQ101" s="78"/>
      <c r="BR101" s="86"/>
      <c r="BS101" s="86"/>
      <c r="BT101" s="73"/>
      <c r="BU101" s="187"/>
      <c r="BV101" s="196"/>
      <c r="BW101" s="197"/>
      <c r="BX101" s="75"/>
      <c r="BY101" s="187"/>
      <c r="BZ101" s="188"/>
      <c r="CA101" s="77"/>
      <c r="CB101" s="75"/>
      <c r="CC101" s="187"/>
      <c r="CD101" s="79"/>
      <c r="CE101" s="79"/>
      <c r="CF101" s="75"/>
      <c r="CG101" s="187"/>
      <c r="CH101" s="188"/>
      <c r="CI101" s="77"/>
      <c r="CJ101" s="80"/>
      <c r="CK101" s="187"/>
      <c r="CL101" s="79"/>
      <c r="CM101" s="79"/>
      <c r="CN101" s="75"/>
      <c r="CO101" s="187"/>
      <c r="CP101" s="188"/>
      <c r="CQ101" s="77"/>
      <c r="CR101" s="189"/>
      <c r="CS101" s="187"/>
      <c r="CT101" s="79"/>
      <c r="CU101" s="79"/>
      <c r="CV101" s="75"/>
      <c r="CW101" s="187"/>
      <c r="CX101" s="188"/>
      <c r="CY101" s="77"/>
      <c r="CZ101" s="189"/>
      <c r="DA101" s="187"/>
      <c r="DB101" s="79"/>
      <c r="DC101" s="79"/>
      <c r="DD101" s="75"/>
      <c r="DE101" s="187"/>
      <c r="DF101" s="188"/>
      <c r="DG101" s="77"/>
      <c r="DH101" s="189"/>
      <c r="DI101" s="187"/>
      <c r="DJ101" s="79"/>
      <c r="DK101" s="81"/>
      <c r="DL101" s="75"/>
      <c r="DM101" s="187"/>
      <c r="DN101" s="188"/>
      <c r="DO101" s="77"/>
      <c r="DP101" s="189"/>
      <c r="DQ101" s="187"/>
      <c r="DR101" s="79"/>
      <c r="DS101" s="79"/>
      <c r="DT101" s="75"/>
      <c r="DU101" s="187"/>
      <c r="DV101" s="188"/>
      <c r="DW101" s="77"/>
      <c r="DX101" s="189"/>
      <c r="DY101" s="187"/>
      <c r="DZ101" s="79"/>
      <c r="EA101" s="79"/>
      <c r="EB101" s="75"/>
      <c r="EC101" s="187"/>
      <c r="ED101" s="188"/>
      <c r="EE101" s="77"/>
      <c r="EF101" s="82"/>
      <c r="EG101" s="190"/>
      <c r="EH101" s="190"/>
      <c r="EI101" s="73"/>
      <c r="EJ101" s="191"/>
      <c r="EK101" s="73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N101" s="17"/>
      <c r="FO101" s="17"/>
      <c r="FP101" s="17"/>
      <c r="FQ101" s="17"/>
      <c r="FR101" s="17"/>
      <c r="FS101" s="17"/>
      <c r="FT101" s="17"/>
      <c r="FU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</row>
    <row r="102" spans="2:216" ht="15.75">
      <c r="B102" s="78"/>
      <c r="C102" s="84"/>
      <c r="D102" s="84"/>
      <c r="E102" s="84"/>
      <c r="F102" s="78"/>
      <c r="G102" s="84"/>
      <c r="H102" s="84"/>
      <c r="I102" s="77"/>
      <c r="J102" s="77"/>
      <c r="K102" s="77"/>
      <c r="L102" s="85"/>
      <c r="M102" s="85"/>
      <c r="N102" s="85"/>
      <c r="O102" s="84"/>
      <c r="P102" s="84"/>
      <c r="Q102" s="84"/>
      <c r="R102" s="77"/>
      <c r="S102" s="83"/>
      <c r="T102" s="77"/>
      <c r="U102" s="78"/>
      <c r="V102" s="78"/>
      <c r="W102" s="78"/>
      <c r="X102" s="78"/>
      <c r="Y102" s="78"/>
      <c r="Z102" s="78"/>
      <c r="AA102" s="78"/>
      <c r="AB102" s="78"/>
      <c r="AC102" s="78"/>
      <c r="AD102" s="77"/>
      <c r="AE102" s="85"/>
      <c r="AF102" s="84"/>
      <c r="AG102" s="78"/>
      <c r="AH102" s="77"/>
      <c r="AI102" s="83"/>
      <c r="AJ102" s="77"/>
      <c r="AK102" s="78"/>
      <c r="AL102" s="77"/>
      <c r="AM102" s="85"/>
      <c r="AN102" s="84"/>
      <c r="AO102" s="78"/>
      <c r="AP102" s="77"/>
      <c r="AQ102" s="83"/>
      <c r="AR102" s="77"/>
      <c r="AS102" s="78"/>
      <c r="AT102" s="78"/>
      <c r="AU102" s="78"/>
      <c r="AV102" s="78"/>
      <c r="AW102" s="78"/>
      <c r="AX102" s="78"/>
      <c r="AY102" s="78"/>
      <c r="AZ102" s="78"/>
      <c r="BA102" s="78"/>
      <c r="BB102" s="77"/>
      <c r="BC102" s="85"/>
      <c r="BD102" s="78"/>
      <c r="BE102" s="78"/>
      <c r="BF102" s="77"/>
      <c r="BG102" s="83"/>
      <c r="BH102" s="77"/>
      <c r="BI102" s="78"/>
      <c r="BJ102" s="77"/>
      <c r="BK102" s="85"/>
      <c r="BL102" s="84"/>
      <c r="BM102" s="78"/>
      <c r="BN102" s="77"/>
      <c r="BO102" s="83"/>
      <c r="BP102" s="77"/>
      <c r="BQ102" s="78"/>
      <c r="BR102" s="86"/>
      <c r="BS102" s="86"/>
      <c r="BT102" s="73"/>
      <c r="BU102" s="187"/>
      <c r="BV102" s="196"/>
      <c r="BW102" s="197"/>
      <c r="BX102" s="75"/>
      <c r="BY102" s="187"/>
      <c r="BZ102" s="188"/>
      <c r="CA102" s="77"/>
      <c r="CB102" s="75"/>
      <c r="CC102" s="187"/>
      <c r="CD102" s="79"/>
      <c r="CE102" s="79"/>
      <c r="CF102" s="75"/>
      <c r="CG102" s="187"/>
      <c r="CH102" s="188"/>
      <c r="CI102" s="77"/>
      <c r="CJ102" s="80"/>
      <c r="CK102" s="187"/>
      <c r="CL102" s="79"/>
      <c r="CM102" s="79"/>
      <c r="CN102" s="75"/>
      <c r="CO102" s="187"/>
      <c r="CP102" s="188"/>
      <c r="CQ102" s="77"/>
      <c r="CR102" s="189"/>
      <c r="CS102" s="187"/>
      <c r="CT102" s="79"/>
      <c r="CU102" s="79"/>
      <c r="CV102" s="75"/>
      <c r="CW102" s="187"/>
      <c r="CX102" s="188"/>
      <c r="CY102" s="77"/>
      <c r="CZ102" s="189"/>
      <c r="DA102" s="187"/>
      <c r="DB102" s="79"/>
      <c r="DC102" s="79"/>
      <c r="DD102" s="75"/>
      <c r="DE102" s="187"/>
      <c r="DF102" s="188"/>
      <c r="DG102" s="77"/>
      <c r="DH102" s="189"/>
      <c r="DI102" s="187"/>
      <c r="DJ102" s="79"/>
      <c r="DK102" s="81"/>
      <c r="DL102" s="75"/>
      <c r="DM102" s="187"/>
      <c r="DN102" s="188"/>
      <c r="DO102" s="77"/>
      <c r="DP102" s="189"/>
      <c r="DQ102" s="187"/>
      <c r="DR102" s="79"/>
      <c r="DS102" s="79"/>
      <c r="DT102" s="75"/>
      <c r="DU102" s="187"/>
      <c r="DV102" s="188"/>
      <c r="DW102" s="77"/>
      <c r="DX102" s="189"/>
      <c r="DY102" s="187"/>
      <c r="DZ102" s="79"/>
      <c r="EA102" s="79"/>
      <c r="EB102" s="75"/>
      <c r="EC102" s="187"/>
      <c r="ED102" s="188"/>
      <c r="EE102" s="77"/>
      <c r="EF102" s="82"/>
      <c r="EG102" s="190"/>
      <c r="EH102" s="190"/>
      <c r="EI102" s="73"/>
      <c r="EJ102" s="191"/>
      <c r="EK102" s="73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N102" s="17"/>
      <c r="FO102" s="17"/>
      <c r="FP102" s="17"/>
      <c r="FQ102" s="17"/>
      <c r="FR102" s="17"/>
      <c r="FS102" s="17"/>
      <c r="FT102" s="17"/>
      <c r="FU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</row>
    <row r="103" spans="2:216" ht="15.75">
      <c r="B103" s="78"/>
      <c r="C103" s="84"/>
      <c r="D103" s="84"/>
      <c r="E103" s="84"/>
      <c r="F103" s="78"/>
      <c r="G103" s="84"/>
      <c r="H103" s="84"/>
      <c r="I103" s="77"/>
      <c r="J103" s="77"/>
      <c r="K103" s="77"/>
      <c r="L103" s="85"/>
      <c r="M103" s="85"/>
      <c r="N103" s="85"/>
      <c r="O103" s="84"/>
      <c r="P103" s="84"/>
      <c r="Q103" s="84"/>
      <c r="R103" s="77"/>
      <c r="S103" s="83"/>
      <c r="T103" s="77"/>
      <c r="U103" s="78"/>
      <c r="V103" s="78"/>
      <c r="W103" s="78"/>
      <c r="X103" s="78"/>
      <c r="Y103" s="78"/>
      <c r="Z103" s="78"/>
      <c r="AA103" s="78"/>
      <c r="AB103" s="78"/>
      <c r="AC103" s="78"/>
      <c r="AD103" s="77"/>
      <c r="AE103" s="85"/>
      <c r="AF103" s="84"/>
      <c r="AG103" s="78"/>
      <c r="AH103" s="77"/>
      <c r="AI103" s="83"/>
      <c r="AJ103" s="77"/>
      <c r="AK103" s="78"/>
      <c r="AL103" s="77"/>
      <c r="AM103" s="85"/>
      <c r="AN103" s="84"/>
      <c r="AO103" s="78"/>
      <c r="AP103" s="77"/>
      <c r="AQ103" s="83"/>
      <c r="AR103" s="77"/>
      <c r="AS103" s="78"/>
      <c r="AT103" s="78"/>
      <c r="AU103" s="78"/>
      <c r="AV103" s="78"/>
      <c r="AW103" s="78"/>
      <c r="AX103" s="78"/>
      <c r="AY103" s="78"/>
      <c r="AZ103" s="78"/>
      <c r="BA103" s="78"/>
      <c r="BB103" s="77"/>
      <c r="BC103" s="85"/>
      <c r="BD103" s="78"/>
      <c r="BE103" s="78"/>
      <c r="BF103" s="77"/>
      <c r="BG103" s="83"/>
      <c r="BH103" s="77"/>
      <c r="BI103" s="78"/>
      <c r="BJ103" s="77"/>
      <c r="BK103" s="85"/>
      <c r="BL103" s="84"/>
      <c r="BM103" s="78"/>
      <c r="BN103" s="77"/>
      <c r="BO103" s="83"/>
      <c r="BP103" s="77"/>
      <c r="BQ103" s="78"/>
      <c r="BR103" s="86"/>
      <c r="BS103" s="86"/>
      <c r="BT103" s="73"/>
      <c r="BU103" s="187"/>
      <c r="BV103" s="196"/>
      <c r="BW103" s="197"/>
      <c r="BX103" s="75"/>
      <c r="BY103" s="187"/>
      <c r="BZ103" s="188"/>
      <c r="CA103" s="77"/>
      <c r="CB103" s="75"/>
      <c r="CC103" s="187"/>
      <c r="CD103" s="79"/>
      <c r="CE103" s="79"/>
      <c r="CF103" s="75"/>
      <c r="CG103" s="187"/>
      <c r="CH103" s="188"/>
      <c r="CI103" s="77"/>
      <c r="CJ103" s="80"/>
      <c r="CK103" s="187"/>
      <c r="CL103" s="79"/>
      <c r="CM103" s="79"/>
      <c r="CN103" s="75"/>
      <c r="CO103" s="187"/>
      <c r="CP103" s="188"/>
      <c r="CQ103" s="77"/>
      <c r="CR103" s="189"/>
      <c r="CS103" s="187"/>
      <c r="CT103" s="79"/>
      <c r="CU103" s="79"/>
      <c r="CV103" s="75"/>
      <c r="CW103" s="187"/>
      <c r="CX103" s="188"/>
      <c r="CY103" s="77"/>
      <c r="CZ103" s="189"/>
      <c r="DA103" s="187"/>
      <c r="DB103" s="79"/>
      <c r="DC103" s="79"/>
      <c r="DD103" s="75"/>
      <c r="DE103" s="187"/>
      <c r="DF103" s="188"/>
      <c r="DG103" s="77"/>
      <c r="DH103" s="189"/>
      <c r="DI103" s="187"/>
      <c r="DJ103" s="79"/>
      <c r="DK103" s="81"/>
      <c r="DL103" s="75"/>
      <c r="DM103" s="187"/>
      <c r="DN103" s="188"/>
      <c r="DO103" s="77"/>
      <c r="DP103" s="189"/>
      <c r="DQ103" s="187"/>
      <c r="DR103" s="79"/>
      <c r="DS103" s="79"/>
      <c r="DT103" s="75"/>
      <c r="DU103" s="187"/>
      <c r="DV103" s="188"/>
      <c r="DW103" s="77"/>
      <c r="DX103" s="189"/>
      <c r="DY103" s="187"/>
      <c r="DZ103" s="79"/>
      <c r="EA103" s="79"/>
      <c r="EB103" s="75"/>
      <c r="EC103" s="187"/>
      <c r="ED103" s="188"/>
      <c r="EE103" s="77"/>
      <c r="EF103" s="82"/>
      <c r="EG103" s="190"/>
      <c r="EH103" s="190"/>
      <c r="EI103" s="73"/>
      <c r="EJ103" s="191"/>
      <c r="EK103" s="73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N103" s="17"/>
      <c r="FO103" s="17"/>
      <c r="FP103" s="17"/>
      <c r="FQ103" s="17"/>
      <c r="FR103" s="17"/>
      <c r="FS103" s="17"/>
      <c r="FT103" s="17"/>
      <c r="FU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</row>
    <row r="104" spans="2:216" ht="15.75">
      <c r="B104" s="78"/>
      <c r="C104" s="84"/>
      <c r="D104" s="84"/>
      <c r="E104" s="84"/>
      <c r="F104" s="78"/>
      <c r="G104" s="84"/>
      <c r="H104" s="84"/>
      <c r="I104" s="77"/>
      <c r="J104" s="77"/>
      <c r="K104" s="77"/>
      <c r="L104" s="85"/>
      <c r="M104" s="85"/>
      <c r="N104" s="85"/>
      <c r="O104" s="84"/>
      <c r="P104" s="84"/>
      <c r="Q104" s="84"/>
      <c r="R104" s="77"/>
      <c r="S104" s="83"/>
      <c r="T104" s="77"/>
      <c r="U104" s="78"/>
      <c r="V104" s="78"/>
      <c r="W104" s="78"/>
      <c r="X104" s="78"/>
      <c r="Y104" s="78"/>
      <c r="Z104" s="78"/>
      <c r="AA104" s="78"/>
      <c r="AB104" s="78"/>
      <c r="AC104" s="78"/>
      <c r="AD104" s="77"/>
      <c r="AE104" s="85"/>
      <c r="AF104" s="84"/>
      <c r="AG104" s="78"/>
      <c r="AH104" s="77"/>
      <c r="AI104" s="83"/>
      <c r="AJ104" s="77"/>
      <c r="AK104" s="78"/>
      <c r="AL104" s="77"/>
      <c r="AM104" s="85"/>
      <c r="AN104" s="84"/>
      <c r="AO104" s="78"/>
      <c r="AP104" s="77"/>
      <c r="AQ104" s="83"/>
      <c r="AR104" s="77"/>
      <c r="AS104" s="78"/>
      <c r="AT104" s="78"/>
      <c r="AU104" s="78"/>
      <c r="AV104" s="78"/>
      <c r="AW104" s="78"/>
      <c r="AX104" s="78"/>
      <c r="AY104" s="78"/>
      <c r="AZ104" s="78"/>
      <c r="BA104" s="78"/>
      <c r="BB104" s="77"/>
      <c r="BC104" s="85"/>
      <c r="BD104" s="78"/>
      <c r="BE104" s="78"/>
      <c r="BF104" s="77"/>
      <c r="BG104" s="83"/>
      <c r="BH104" s="77"/>
      <c r="BI104" s="78"/>
      <c r="BJ104" s="77"/>
      <c r="BK104" s="85"/>
      <c r="BL104" s="84"/>
      <c r="BM104" s="78"/>
      <c r="BN104" s="77"/>
      <c r="BO104" s="83"/>
      <c r="BP104" s="77"/>
      <c r="BQ104" s="78"/>
      <c r="BR104" s="86"/>
      <c r="BS104" s="86"/>
      <c r="BT104" s="73"/>
      <c r="BU104" s="187"/>
      <c r="BV104" s="196"/>
      <c r="BW104" s="197"/>
      <c r="BX104" s="75"/>
      <c r="BY104" s="187"/>
      <c r="BZ104" s="188"/>
      <c r="CA104" s="77"/>
      <c r="CB104" s="75"/>
      <c r="CC104" s="187"/>
      <c r="CD104" s="79"/>
      <c r="CE104" s="79"/>
      <c r="CF104" s="75"/>
      <c r="CG104" s="187"/>
      <c r="CH104" s="188"/>
      <c r="CI104" s="77"/>
      <c r="CJ104" s="80"/>
      <c r="CK104" s="187"/>
      <c r="CL104" s="79"/>
      <c r="CM104" s="79"/>
      <c r="CN104" s="75"/>
      <c r="CO104" s="187"/>
      <c r="CP104" s="188"/>
      <c r="CQ104" s="77"/>
      <c r="CR104" s="189"/>
      <c r="CS104" s="187"/>
      <c r="CT104" s="79"/>
      <c r="CU104" s="79"/>
      <c r="CV104" s="75"/>
      <c r="CW104" s="187"/>
      <c r="CX104" s="188"/>
      <c r="CY104" s="77"/>
      <c r="CZ104" s="189"/>
      <c r="DA104" s="187"/>
      <c r="DB104" s="79"/>
      <c r="DC104" s="79"/>
      <c r="DD104" s="75"/>
      <c r="DE104" s="187"/>
      <c r="DF104" s="188"/>
      <c r="DG104" s="77"/>
      <c r="DH104" s="189"/>
      <c r="DI104" s="187"/>
      <c r="DJ104" s="79"/>
      <c r="DK104" s="81"/>
      <c r="DL104" s="75"/>
      <c r="DM104" s="187"/>
      <c r="DN104" s="188"/>
      <c r="DO104" s="77"/>
      <c r="DP104" s="189"/>
      <c r="DQ104" s="187"/>
      <c r="DR104" s="79"/>
      <c r="DS104" s="79"/>
      <c r="DT104" s="75"/>
      <c r="DU104" s="187"/>
      <c r="DV104" s="188"/>
      <c r="DW104" s="77"/>
      <c r="DX104" s="189"/>
      <c r="DY104" s="187"/>
      <c r="DZ104" s="79"/>
      <c r="EA104" s="79"/>
      <c r="EB104" s="75"/>
      <c r="EC104" s="187"/>
      <c r="ED104" s="188"/>
      <c r="EE104" s="77"/>
      <c r="EF104" s="82"/>
      <c r="EG104" s="190"/>
      <c r="EH104" s="190"/>
      <c r="EI104" s="73"/>
      <c r="EJ104" s="191"/>
      <c r="EK104" s="73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N104" s="17"/>
      <c r="FO104" s="17"/>
      <c r="FP104" s="17"/>
      <c r="FQ104" s="17"/>
      <c r="FR104" s="17"/>
      <c r="FS104" s="17"/>
      <c r="FT104" s="17"/>
      <c r="FU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</row>
    <row r="105" spans="2:216" ht="15.75">
      <c r="B105" s="78"/>
      <c r="C105" s="84"/>
      <c r="D105" s="84"/>
      <c r="E105" s="84"/>
      <c r="F105" s="78"/>
      <c r="G105" s="84"/>
      <c r="H105" s="84"/>
      <c r="I105" s="77"/>
      <c r="J105" s="77"/>
      <c r="K105" s="77"/>
      <c r="L105" s="85"/>
      <c r="M105" s="85"/>
      <c r="N105" s="85"/>
      <c r="O105" s="84"/>
      <c r="P105" s="84"/>
      <c r="Q105" s="84"/>
      <c r="R105" s="77"/>
      <c r="S105" s="83"/>
      <c r="T105" s="77"/>
      <c r="U105" s="78"/>
      <c r="V105" s="78"/>
      <c r="W105" s="78"/>
      <c r="X105" s="78"/>
      <c r="Y105" s="78"/>
      <c r="Z105" s="78"/>
      <c r="AA105" s="78"/>
      <c r="AB105" s="78"/>
      <c r="AC105" s="78"/>
      <c r="AD105" s="77"/>
      <c r="AE105" s="85"/>
      <c r="AF105" s="84"/>
      <c r="AG105" s="78"/>
      <c r="AH105" s="77"/>
      <c r="AI105" s="83"/>
      <c r="AJ105" s="77"/>
      <c r="AK105" s="78"/>
      <c r="AL105" s="77"/>
      <c r="AM105" s="85"/>
      <c r="AN105" s="84"/>
      <c r="AO105" s="78"/>
      <c r="AP105" s="77"/>
      <c r="AQ105" s="83"/>
      <c r="AR105" s="77"/>
      <c r="AS105" s="78"/>
      <c r="AT105" s="78"/>
      <c r="AU105" s="78"/>
      <c r="AV105" s="78"/>
      <c r="AW105" s="78"/>
      <c r="AX105" s="78"/>
      <c r="AY105" s="78"/>
      <c r="AZ105" s="78"/>
      <c r="BA105" s="78"/>
      <c r="BB105" s="77"/>
      <c r="BC105" s="85"/>
      <c r="BD105" s="78"/>
      <c r="BE105" s="78"/>
      <c r="BF105" s="77"/>
      <c r="BG105" s="83"/>
      <c r="BH105" s="77"/>
      <c r="BI105" s="78"/>
      <c r="BJ105" s="77"/>
      <c r="BK105" s="85"/>
      <c r="BL105" s="84"/>
      <c r="BM105" s="78"/>
      <c r="BN105" s="77"/>
      <c r="BO105" s="83"/>
      <c r="BP105" s="77"/>
      <c r="BQ105" s="78"/>
      <c r="BR105" s="86"/>
      <c r="BS105" s="86"/>
      <c r="BT105" s="73"/>
      <c r="BU105" s="187"/>
      <c r="BV105" s="196"/>
      <c r="BW105" s="197"/>
      <c r="BX105" s="75"/>
      <c r="BY105" s="187"/>
      <c r="BZ105" s="188"/>
      <c r="CA105" s="77"/>
      <c r="CB105" s="75"/>
      <c r="CC105" s="187"/>
      <c r="CD105" s="79"/>
      <c r="CE105" s="79"/>
      <c r="CF105" s="75"/>
      <c r="CG105" s="187"/>
      <c r="CH105" s="188"/>
      <c r="CI105" s="77"/>
      <c r="CJ105" s="80"/>
      <c r="CK105" s="187"/>
      <c r="CL105" s="79"/>
      <c r="CM105" s="79"/>
      <c r="CN105" s="75"/>
      <c r="CO105" s="187"/>
      <c r="CP105" s="188"/>
      <c r="CQ105" s="77"/>
      <c r="CR105" s="189"/>
      <c r="CS105" s="187"/>
      <c r="CT105" s="79"/>
      <c r="CU105" s="79"/>
      <c r="CV105" s="75"/>
      <c r="CW105" s="187"/>
      <c r="CX105" s="188"/>
      <c r="CY105" s="77"/>
      <c r="CZ105" s="189"/>
      <c r="DA105" s="187"/>
      <c r="DB105" s="79"/>
      <c r="DC105" s="79"/>
      <c r="DD105" s="75"/>
      <c r="DE105" s="187"/>
      <c r="DF105" s="188"/>
      <c r="DG105" s="77"/>
      <c r="DH105" s="189"/>
      <c r="DI105" s="187"/>
      <c r="DJ105" s="79"/>
      <c r="DK105" s="81"/>
      <c r="DL105" s="75"/>
      <c r="DM105" s="187"/>
      <c r="DN105" s="188"/>
      <c r="DO105" s="77"/>
      <c r="DP105" s="189"/>
      <c r="DQ105" s="187"/>
      <c r="DR105" s="79"/>
      <c r="DS105" s="79"/>
      <c r="DT105" s="75"/>
      <c r="DU105" s="187"/>
      <c r="DV105" s="188"/>
      <c r="DW105" s="77"/>
      <c r="DX105" s="189"/>
      <c r="DY105" s="187"/>
      <c r="DZ105" s="79"/>
      <c r="EA105" s="79"/>
      <c r="EB105" s="75"/>
      <c r="EC105" s="187"/>
      <c r="ED105" s="188"/>
      <c r="EE105" s="77"/>
      <c r="EF105" s="82"/>
      <c r="EG105" s="190"/>
      <c r="EH105" s="190"/>
      <c r="EI105" s="73"/>
      <c r="EJ105" s="191"/>
      <c r="EK105" s="73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N105" s="17"/>
      <c r="FO105" s="17"/>
      <c r="FP105" s="17"/>
      <c r="FQ105" s="17"/>
      <c r="FR105" s="17"/>
      <c r="FS105" s="17"/>
      <c r="FT105" s="17"/>
      <c r="FU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</row>
    <row r="106" spans="2:216" ht="15.75">
      <c r="B106" s="78"/>
      <c r="C106" s="84"/>
      <c r="D106" s="84"/>
      <c r="E106" s="84"/>
      <c r="F106" s="78"/>
      <c r="G106" s="84"/>
      <c r="H106" s="84"/>
      <c r="I106" s="77"/>
      <c r="J106" s="77"/>
      <c r="K106" s="77"/>
      <c r="L106" s="85"/>
      <c r="M106" s="85"/>
      <c r="N106" s="85"/>
      <c r="O106" s="84"/>
      <c r="P106" s="84"/>
      <c r="Q106" s="84"/>
      <c r="R106" s="77"/>
      <c r="S106" s="83"/>
      <c r="T106" s="77"/>
      <c r="U106" s="78"/>
      <c r="V106" s="78"/>
      <c r="W106" s="78"/>
      <c r="X106" s="78"/>
      <c r="Y106" s="78"/>
      <c r="Z106" s="78"/>
      <c r="AA106" s="78"/>
      <c r="AB106" s="78"/>
      <c r="AC106" s="78"/>
      <c r="AD106" s="77"/>
      <c r="AE106" s="85"/>
      <c r="AF106" s="84"/>
      <c r="AG106" s="78"/>
      <c r="AH106" s="77"/>
      <c r="AI106" s="83"/>
      <c r="AJ106" s="77"/>
      <c r="AK106" s="78"/>
      <c r="AL106" s="77"/>
      <c r="AM106" s="85"/>
      <c r="AN106" s="84"/>
      <c r="AO106" s="78"/>
      <c r="AP106" s="77"/>
      <c r="AQ106" s="83"/>
      <c r="AR106" s="77"/>
      <c r="AS106" s="78"/>
      <c r="AT106" s="78"/>
      <c r="AU106" s="78"/>
      <c r="AV106" s="78"/>
      <c r="AW106" s="78"/>
      <c r="AX106" s="78"/>
      <c r="AY106" s="78"/>
      <c r="AZ106" s="78"/>
      <c r="BA106" s="78"/>
      <c r="BB106" s="77"/>
      <c r="BC106" s="85"/>
      <c r="BD106" s="78"/>
      <c r="BE106" s="78"/>
      <c r="BF106" s="77"/>
      <c r="BG106" s="83"/>
      <c r="BH106" s="77"/>
      <c r="BI106" s="78"/>
      <c r="BJ106" s="77"/>
      <c r="BK106" s="85"/>
      <c r="BL106" s="84"/>
      <c r="BM106" s="78"/>
      <c r="BN106" s="77"/>
      <c r="BO106" s="83"/>
      <c r="BP106" s="77"/>
      <c r="BQ106" s="78"/>
      <c r="BR106" s="86"/>
      <c r="BS106" s="86"/>
      <c r="BT106" s="73"/>
      <c r="BU106" s="187"/>
      <c r="BV106" s="196"/>
      <c r="BW106" s="197"/>
      <c r="BX106" s="75"/>
      <c r="BY106" s="187"/>
      <c r="BZ106" s="188"/>
      <c r="CA106" s="77"/>
      <c r="CB106" s="75"/>
      <c r="CC106" s="187"/>
      <c r="CD106" s="79"/>
      <c r="CE106" s="79"/>
      <c r="CF106" s="75"/>
      <c r="CG106" s="187"/>
      <c r="CH106" s="188"/>
      <c r="CI106" s="77"/>
      <c r="CJ106" s="80"/>
      <c r="CK106" s="187"/>
      <c r="CL106" s="79"/>
      <c r="CM106" s="79"/>
      <c r="CN106" s="75"/>
      <c r="CO106" s="187"/>
      <c r="CP106" s="188"/>
      <c r="CQ106" s="77"/>
      <c r="CR106" s="189"/>
      <c r="CS106" s="187"/>
      <c r="CT106" s="79"/>
      <c r="CU106" s="79"/>
      <c r="CV106" s="75"/>
      <c r="CW106" s="187"/>
      <c r="CX106" s="188"/>
      <c r="CY106" s="77"/>
      <c r="CZ106" s="189"/>
      <c r="DA106" s="187"/>
      <c r="DB106" s="79"/>
      <c r="DC106" s="79"/>
      <c r="DD106" s="75"/>
      <c r="DE106" s="187"/>
      <c r="DF106" s="188"/>
      <c r="DG106" s="77"/>
      <c r="DH106" s="189"/>
      <c r="DI106" s="187"/>
      <c r="DJ106" s="79"/>
      <c r="DK106" s="81"/>
      <c r="DL106" s="75"/>
      <c r="DM106" s="187"/>
      <c r="DN106" s="188"/>
      <c r="DO106" s="77"/>
      <c r="DP106" s="189"/>
      <c r="DQ106" s="187"/>
      <c r="DR106" s="79"/>
      <c r="DS106" s="79"/>
      <c r="DT106" s="75"/>
      <c r="DU106" s="187"/>
      <c r="DV106" s="188"/>
      <c r="DW106" s="77"/>
      <c r="DX106" s="189"/>
      <c r="DY106" s="187"/>
      <c r="DZ106" s="79"/>
      <c r="EA106" s="79"/>
      <c r="EB106" s="75"/>
      <c r="EC106" s="187"/>
      <c r="ED106" s="188"/>
      <c r="EE106" s="77"/>
      <c r="EF106" s="82"/>
      <c r="EG106" s="190"/>
      <c r="EH106" s="190"/>
      <c r="EI106" s="73"/>
      <c r="EJ106" s="191"/>
      <c r="EK106" s="73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N106" s="17"/>
      <c r="FO106" s="17"/>
      <c r="FP106" s="17"/>
      <c r="FQ106" s="17"/>
      <c r="FR106" s="17"/>
      <c r="FS106" s="17"/>
      <c r="FT106" s="17"/>
      <c r="FU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</row>
    <row r="107" spans="2:216" ht="15.75">
      <c r="B107" s="78"/>
      <c r="C107" s="84"/>
      <c r="D107" s="84"/>
      <c r="E107" s="84"/>
      <c r="F107" s="78"/>
      <c r="G107" s="84"/>
      <c r="H107" s="84"/>
      <c r="I107" s="77"/>
      <c r="J107" s="77"/>
      <c r="K107" s="77"/>
      <c r="L107" s="85"/>
      <c r="M107" s="85"/>
      <c r="N107" s="85"/>
      <c r="O107" s="84"/>
      <c r="P107" s="84"/>
      <c r="Q107" s="84"/>
      <c r="R107" s="77"/>
      <c r="S107" s="83"/>
      <c r="T107" s="77"/>
      <c r="U107" s="78"/>
      <c r="V107" s="78"/>
      <c r="W107" s="78"/>
      <c r="X107" s="78"/>
      <c r="Y107" s="78"/>
      <c r="Z107" s="78"/>
      <c r="AA107" s="78"/>
      <c r="AB107" s="78"/>
      <c r="AC107" s="78"/>
      <c r="AD107" s="77"/>
      <c r="AE107" s="85"/>
      <c r="AF107" s="84"/>
      <c r="AG107" s="78"/>
      <c r="AH107" s="77"/>
      <c r="AI107" s="83"/>
      <c r="AJ107" s="77"/>
      <c r="AK107" s="78"/>
      <c r="AL107" s="77"/>
      <c r="AM107" s="85"/>
      <c r="AN107" s="84"/>
      <c r="AO107" s="78"/>
      <c r="AP107" s="77"/>
      <c r="AQ107" s="83"/>
      <c r="AR107" s="77"/>
      <c r="AS107" s="78"/>
      <c r="AT107" s="78"/>
      <c r="AU107" s="78"/>
      <c r="AV107" s="78"/>
      <c r="AW107" s="78"/>
      <c r="AX107" s="78"/>
      <c r="AY107" s="78"/>
      <c r="AZ107" s="78"/>
      <c r="BA107" s="78"/>
      <c r="BB107" s="77"/>
      <c r="BC107" s="85"/>
      <c r="BD107" s="78"/>
      <c r="BE107" s="78"/>
      <c r="BF107" s="77"/>
      <c r="BG107" s="83"/>
      <c r="BH107" s="77"/>
      <c r="BI107" s="78"/>
      <c r="BJ107" s="77"/>
      <c r="BK107" s="85"/>
      <c r="BL107" s="84"/>
      <c r="BM107" s="78"/>
      <c r="BN107" s="77"/>
      <c r="BO107" s="83"/>
      <c r="BP107" s="77"/>
      <c r="BQ107" s="78"/>
      <c r="BR107" s="86"/>
      <c r="BS107" s="86"/>
      <c r="BT107" s="73"/>
      <c r="BU107" s="187"/>
      <c r="BV107" s="196"/>
      <c r="BW107" s="197"/>
      <c r="BX107" s="75"/>
      <c r="BY107" s="187"/>
      <c r="BZ107" s="188"/>
      <c r="CA107" s="77"/>
      <c r="CB107" s="75"/>
      <c r="CC107" s="187"/>
      <c r="CD107" s="79"/>
      <c r="CE107" s="79"/>
      <c r="CF107" s="75"/>
      <c r="CG107" s="187"/>
      <c r="CH107" s="188"/>
      <c r="CI107" s="77"/>
      <c r="CJ107" s="80"/>
      <c r="CK107" s="187"/>
      <c r="CL107" s="79"/>
      <c r="CM107" s="79"/>
      <c r="CN107" s="75"/>
      <c r="CO107" s="187"/>
      <c r="CP107" s="188"/>
      <c r="CQ107" s="77"/>
      <c r="CR107" s="189"/>
      <c r="CS107" s="187"/>
      <c r="CT107" s="79"/>
      <c r="CU107" s="79"/>
      <c r="CV107" s="75"/>
      <c r="CW107" s="187"/>
      <c r="CX107" s="188"/>
      <c r="CY107" s="77"/>
      <c r="CZ107" s="189"/>
      <c r="DA107" s="187"/>
      <c r="DB107" s="79"/>
      <c r="DC107" s="79"/>
      <c r="DD107" s="75"/>
      <c r="DE107" s="187"/>
      <c r="DF107" s="188"/>
      <c r="DG107" s="77"/>
      <c r="DH107" s="189"/>
      <c r="DI107" s="187"/>
      <c r="DJ107" s="79"/>
      <c r="DK107" s="81"/>
      <c r="DL107" s="75"/>
      <c r="DM107" s="187"/>
      <c r="DN107" s="188"/>
      <c r="DO107" s="77"/>
      <c r="DP107" s="189"/>
      <c r="DQ107" s="187"/>
      <c r="DR107" s="79"/>
      <c r="DS107" s="79"/>
      <c r="DT107" s="75"/>
      <c r="DU107" s="187"/>
      <c r="DV107" s="188"/>
      <c r="DW107" s="77"/>
      <c r="DX107" s="189"/>
      <c r="DY107" s="187"/>
      <c r="DZ107" s="79"/>
      <c r="EA107" s="79"/>
      <c r="EB107" s="75"/>
      <c r="EC107" s="187"/>
      <c r="ED107" s="188"/>
      <c r="EE107" s="77"/>
      <c r="EF107" s="82"/>
      <c r="EG107" s="190"/>
      <c r="EH107" s="190"/>
      <c r="EI107" s="73"/>
      <c r="EJ107" s="191"/>
      <c r="EK107" s="73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N107" s="17"/>
      <c r="FO107" s="17"/>
      <c r="FP107" s="17"/>
      <c r="FQ107" s="17"/>
      <c r="FR107" s="17"/>
      <c r="FS107" s="17"/>
      <c r="FT107" s="17"/>
      <c r="FU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</row>
    <row r="108" spans="2:216" ht="15.75">
      <c r="B108" s="78"/>
      <c r="C108" s="84"/>
      <c r="D108" s="84"/>
      <c r="E108" s="84"/>
      <c r="F108" s="78"/>
      <c r="G108" s="84"/>
      <c r="H108" s="84"/>
      <c r="I108" s="77"/>
      <c r="J108" s="77"/>
      <c r="K108" s="77"/>
      <c r="L108" s="85"/>
      <c r="M108" s="85"/>
      <c r="N108" s="85"/>
      <c r="O108" s="84"/>
      <c r="P108" s="84"/>
      <c r="Q108" s="84"/>
      <c r="R108" s="77"/>
      <c r="S108" s="83"/>
      <c r="T108" s="77"/>
      <c r="U108" s="78"/>
      <c r="V108" s="78"/>
      <c r="W108" s="78"/>
      <c r="X108" s="78"/>
      <c r="Y108" s="78"/>
      <c r="Z108" s="78"/>
      <c r="AA108" s="78"/>
      <c r="AB108" s="78"/>
      <c r="AC108" s="78"/>
      <c r="AD108" s="77"/>
      <c r="AE108" s="85"/>
      <c r="AF108" s="84"/>
      <c r="AG108" s="78"/>
      <c r="AH108" s="77"/>
      <c r="AI108" s="83"/>
      <c r="AJ108" s="77"/>
      <c r="AK108" s="78"/>
      <c r="AL108" s="77"/>
      <c r="AM108" s="85"/>
      <c r="AN108" s="84"/>
      <c r="AO108" s="78"/>
      <c r="AP108" s="77"/>
      <c r="AQ108" s="83"/>
      <c r="AR108" s="77"/>
      <c r="AS108" s="78"/>
      <c r="AT108" s="78"/>
      <c r="AU108" s="78"/>
      <c r="AV108" s="78"/>
      <c r="AW108" s="78"/>
      <c r="AX108" s="78"/>
      <c r="AY108" s="78"/>
      <c r="AZ108" s="78"/>
      <c r="BA108" s="78"/>
      <c r="BB108" s="77"/>
      <c r="BC108" s="85"/>
      <c r="BD108" s="78"/>
      <c r="BE108" s="78"/>
      <c r="BF108" s="77"/>
      <c r="BG108" s="83"/>
      <c r="BH108" s="77"/>
      <c r="BI108" s="78"/>
      <c r="BJ108" s="77"/>
      <c r="BK108" s="85"/>
      <c r="BL108" s="84"/>
      <c r="BM108" s="78"/>
      <c r="BN108" s="77"/>
      <c r="BO108" s="83"/>
      <c r="BP108" s="77"/>
      <c r="BQ108" s="78"/>
      <c r="BR108" s="86"/>
      <c r="BS108" s="86"/>
      <c r="BT108" s="73"/>
      <c r="BU108" s="187"/>
      <c r="BV108" s="196"/>
      <c r="BW108" s="197"/>
      <c r="BX108" s="75"/>
      <c r="BY108" s="187"/>
      <c r="BZ108" s="188"/>
      <c r="CA108" s="77"/>
      <c r="CB108" s="75"/>
      <c r="CC108" s="187"/>
      <c r="CD108" s="79"/>
      <c r="CE108" s="79"/>
      <c r="CF108" s="75"/>
      <c r="CG108" s="187"/>
      <c r="CH108" s="188"/>
      <c r="CI108" s="77"/>
      <c r="CJ108" s="80"/>
      <c r="CK108" s="187"/>
      <c r="CL108" s="79"/>
      <c r="CM108" s="79"/>
      <c r="CN108" s="75"/>
      <c r="CO108" s="187"/>
      <c r="CP108" s="188"/>
      <c r="CQ108" s="77"/>
      <c r="CR108" s="189"/>
      <c r="CS108" s="187"/>
      <c r="CT108" s="79"/>
      <c r="CU108" s="79"/>
      <c r="CV108" s="75"/>
      <c r="CW108" s="187"/>
      <c r="CX108" s="188"/>
      <c r="CY108" s="77"/>
      <c r="CZ108" s="189"/>
      <c r="DA108" s="187"/>
      <c r="DB108" s="79"/>
      <c r="DC108" s="79"/>
      <c r="DD108" s="75"/>
      <c r="DE108" s="187"/>
      <c r="DF108" s="188"/>
      <c r="DG108" s="77"/>
      <c r="DH108" s="189"/>
      <c r="DI108" s="187"/>
      <c r="DJ108" s="79"/>
      <c r="DK108" s="81"/>
      <c r="DL108" s="75"/>
      <c r="DM108" s="187"/>
      <c r="DN108" s="188"/>
      <c r="DO108" s="77"/>
      <c r="DP108" s="189"/>
      <c r="DQ108" s="187"/>
      <c r="DR108" s="79"/>
      <c r="DS108" s="79"/>
      <c r="DT108" s="75"/>
      <c r="DU108" s="187"/>
      <c r="DV108" s="188"/>
      <c r="DW108" s="77"/>
      <c r="DX108" s="189"/>
      <c r="DY108" s="187"/>
      <c r="DZ108" s="79"/>
      <c r="EA108" s="79"/>
      <c r="EB108" s="75"/>
      <c r="EC108" s="187"/>
      <c r="ED108" s="188"/>
      <c r="EE108" s="77"/>
      <c r="EF108" s="82"/>
      <c r="EG108" s="190"/>
      <c r="EH108" s="190"/>
      <c r="EI108" s="73"/>
      <c r="EJ108" s="191"/>
      <c r="EK108" s="73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N108" s="17"/>
      <c r="FO108" s="17"/>
      <c r="FP108" s="17"/>
      <c r="FQ108" s="17"/>
      <c r="FR108" s="17"/>
      <c r="FS108" s="17"/>
      <c r="FT108" s="17"/>
      <c r="FU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</row>
    <row r="109" spans="2:216" ht="15.75">
      <c r="B109" s="78"/>
      <c r="C109" s="84"/>
      <c r="D109" s="84"/>
      <c r="E109" s="84"/>
      <c r="F109" s="78"/>
      <c r="G109" s="84"/>
      <c r="H109" s="84"/>
      <c r="I109" s="77"/>
      <c r="J109" s="77"/>
      <c r="K109" s="77"/>
      <c r="L109" s="85"/>
      <c r="M109" s="85"/>
      <c r="N109" s="85"/>
      <c r="O109" s="84"/>
      <c r="P109" s="84"/>
      <c r="Q109" s="84"/>
      <c r="R109" s="77"/>
      <c r="S109" s="83"/>
      <c r="T109" s="77"/>
      <c r="U109" s="78"/>
      <c r="V109" s="78"/>
      <c r="W109" s="78"/>
      <c r="X109" s="78"/>
      <c r="Y109" s="78"/>
      <c r="Z109" s="78"/>
      <c r="AA109" s="78"/>
      <c r="AB109" s="78"/>
      <c r="AC109" s="78"/>
      <c r="AD109" s="77"/>
      <c r="AE109" s="85"/>
      <c r="AF109" s="84"/>
      <c r="AG109" s="78"/>
      <c r="AH109" s="77"/>
      <c r="AI109" s="83"/>
      <c r="AJ109" s="77"/>
      <c r="AK109" s="78"/>
      <c r="AL109" s="77"/>
      <c r="AM109" s="85"/>
      <c r="AN109" s="84"/>
      <c r="AO109" s="78"/>
      <c r="AP109" s="77"/>
      <c r="AQ109" s="83"/>
      <c r="AR109" s="77"/>
      <c r="AS109" s="78"/>
      <c r="AT109" s="78"/>
      <c r="AU109" s="78"/>
      <c r="AV109" s="78"/>
      <c r="AW109" s="78"/>
      <c r="AX109" s="78"/>
      <c r="AY109" s="78"/>
      <c r="AZ109" s="78"/>
      <c r="BA109" s="78"/>
      <c r="BB109" s="77"/>
      <c r="BC109" s="85"/>
      <c r="BD109" s="78"/>
      <c r="BE109" s="78"/>
      <c r="BF109" s="77"/>
      <c r="BG109" s="83"/>
      <c r="BH109" s="77"/>
      <c r="BI109" s="78"/>
      <c r="BJ109" s="77"/>
      <c r="BK109" s="85"/>
      <c r="BL109" s="84"/>
      <c r="BM109" s="78"/>
      <c r="BN109" s="77"/>
      <c r="BO109" s="83"/>
      <c r="BP109" s="77"/>
      <c r="BQ109" s="78"/>
      <c r="BR109" s="86"/>
      <c r="BS109" s="86"/>
      <c r="BT109" s="73"/>
      <c r="BU109" s="187"/>
      <c r="BV109" s="196"/>
      <c r="BW109" s="197"/>
      <c r="BX109" s="75"/>
      <c r="BY109" s="187"/>
      <c r="BZ109" s="188"/>
      <c r="CA109" s="77"/>
      <c r="CB109" s="75"/>
      <c r="CC109" s="187"/>
      <c r="CD109" s="79"/>
      <c r="CE109" s="79"/>
      <c r="CF109" s="75"/>
      <c r="CG109" s="187"/>
      <c r="CH109" s="188"/>
      <c r="CI109" s="77"/>
      <c r="CJ109" s="80"/>
      <c r="CK109" s="187"/>
      <c r="CL109" s="79"/>
      <c r="CM109" s="79"/>
      <c r="CN109" s="75"/>
      <c r="CO109" s="187"/>
      <c r="CP109" s="188"/>
      <c r="CQ109" s="77"/>
      <c r="CR109" s="189"/>
      <c r="CS109" s="187"/>
      <c r="CT109" s="79"/>
      <c r="CU109" s="79"/>
      <c r="CV109" s="75"/>
      <c r="CW109" s="187"/>
      <c r="CX109" s="188"/>
      <c r="CY109" s="77"/>
      <c r="CZ109" s="189"/>
      <c r="DA109" s="187"/>
      <c r="DB109" s="79"/>
      <c r="DC109" s="79"/>
      <c r="DD109" s="75"/>
      <c r="DE109" s="187"/>
      <c r="DF109" s="188"/>
      <c r="DG109" s="77"/>
      <c r="DH109" s="189"/>
      <c r="DI109" s="187"/>
      <c r="DJ109" s="79"/>
      <c r="DK109" s="81"/>
      <c r="DL109" s="75"/>
      <c r="DM109" s="187"/>
      <c r="DN109" s="188"/>
      <c r="DO109" s="77"/>
      <c r="DP109" s="189"/>
      <c r="DQ109" s="187"/>
      <c r="DR109" s="79"/>
      <c r="DS109" s="79"/>
      <c r="DT109" s="75"/>
      <c r="DU109" s="187"/>
      <c r="DV109" s="188"/>
      <c r="DW109" s="77"/>
      <c r="DX109" s="189"/>
      <c r="DY109" s="187"/>
      <c r="DZ109" s="79"/>
      <c r="EA109" s="79"/>
      <c r="EB109" s="75"/>
      <c r="EC109" s="187"/>
      <c r="ED109" s="188"/>
      <c r="EE109" s="77"/>
      <c r="EF109" s="82"/>
      <c r="EG109" s="190"/>
      <c r="EH109" s="190"/>
      <c r="EI109" s="73"/>
      <c r="EJ109" s="191"/>
      <c r="EK109" s="73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N109" s="17"/>
      <c r="FO109" s="17"/>
      <c r="FP109" s="17"/>
      <c r="FQ109" s="17"/>
      <c r="FR109" s="17"/>
      <c r="FS109" s="17"/>
      <c r="FT109" s="17"/>
      <c r="FU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</row>
    <row r="110" spans="2:216" ht="15.75">
      <c r="B110" s="78"/>
      <c r="C110" s="84"/>
      <c r="D110" s="84"/>
      <c r="E110" s="84"/>
      <c r="F110" s="78"/>
      <c r="G110" s="84"/>
      <c r="H110" s="84"/>
      <c r="I110" s="77"/>
      <c r="J110" s="77"/>
      <c r="K110" s="77"/>
      <c r="L110" s="85"/>
      <c r="M110" s="85"/>
      <c r="N110" s="85"/>
      <c r="O110" s="84"/>
      <c r="P110" s="84"/>
      <c r="Q110" s="84"/>
      <c r="R110" s="77"/>
      <c r="S110" s="83"/>
      <c r="T110" s="77"/>
      <c r="U110" s="78"/>
      <c r="V110" s="78"/>
      <c r="W110" s="78"/>
      <c r="X110" s="78"/>
      <c r="Y110" s="78"/>
      <c r="Z110" s="78"/>
      <c r="AA110" s="78"/>
      <c r="AB110" s="78"/>
      <c r="AC110" s="78"/>
      <c r="AD110" s="77"/>
      <c r="AE110" s="85"/>
      <c r="AF110" s="84"/>
      <c r="AG110" s="78"/>
      <c r="AH110" s="77"/>
      <c r="AI110" s="83"/>
      <c r="AJ110" s="77"/>
      <c r="AK110" s="78"/>
      <c r="AL110" s="77"/>
      <c r="AM110" s="85"/>
      <c r="AN110" s="84"/>
      <c r="AO110" s="78"/>
      <c r="AP110" s="77"/>
      <c r="AQ110" s="83"/>
      <c r="AR110" s="77"/>
      <c r="AS110" s="78"/>
      <c r="AT110" s="78"/>
      <c r="AU110" s="78"/>
      <c r="AV110" s="78"/>
      <c r="AW110" s="78"/>
      <c r="AX110" s="78"/>
      <c r="AY110" s="78"/>
      <c r="AZ110" s="78"/>
      <c r="BA110" s="78"/>
      <c r="BB110" s="77"/>
      <c r="BC110" s="85"/>
      <c r="BD110" s="78"/>
      <c r="BE110" s="78"/>
      <c r="BF110" s="77"/>
      <c r="BG110" s="83"/>
      <c r="BH110" s="77"/>
      <c r="BI110" s="78"/>
      <c r="BJ110" s="77"/>
      <c r="BK110" s="85"/>
      <c r="BL110" s="84"/>
      <c r="BM110" s="78"/>
      <c r="BN110" s="77"/>
      <c r="BO110" s="83"/>
      <c r="BP110" s="77"/>
      <c r="BQ110" s="78"/>
      <c r="BR110" s="86"/>
      <c r="BS110" s="86"/>
      <c r="BT110" s="73"/>
      <c r="BU110" s="187"/>
      <c r="BV110" s="196"/>
      <c r="BW110" s="197"/>
      <c r="BX110" s="75"/>
      <c r="BY110" s="187"/>
      <c r="BZ110" s="188"/>
      <c r="CA110" s="77"/>
      <c r="CB110" s="75"/>
      <c r="CC110" s="187"/>
      <c r="CD110" s="79"/>
      <c r="CE110" s="79"/>
      <c r="CF110" s="75"/>
      <c r="CG110" s="187"/>
      <c r="CH110" s="188"/>
      <c r="CI110" s="77"/>
      <c r="CJ110" s="80"/>
      <c r="CK110" s="187"/>
      <c r="CL110" s="79"/>
      <c r="CM110" s="79"/>
      <c r="CN110" s="75"/>
      <c r="CO110" s="187"/>
      <c r="CP110" s="188"/>
      <c r="CQ110" s="77"/>
      <c r="CR110" s="189"/>
      <c r="CS110" s="187"/>
      <c r="CT110" s="79"/>
      <c r="CU110" s="79"/>
      <c r="CV110" s="75"/>
      <c r="CW110" s="187"/>
      <c r="CX110" s="188"/>
      <c r="CY110" s="77"/>
      <c r="CZ110" s="189"/>
      <c r="DA110" s="187"/>
      <c r="DB110" s="79"/>
      <c r="DC110" s="79"/>
      <c r="DD110" s="75"/>
      <c r="DE110" s="187"/>
      <c r="DF110" s="188"/>
      <c r="DG110" s="77"/>
      <c r="DH110" s="189"/>
      <c r="DI110" s="187"/>
      <c r="DJ110" s="79"/>
      <c r="DK110" s="81"/>
      <c r="DL110" s="75"/>
      <c r="DM110" s="187"/>
      <c r="DN110" s="188"/>
      <c r="DO110" s="77"/>
      <c r="DP110" s="189"/>
      <c r="DQ110" s="187"/>
      <c r="DR110" s="79"/>
      <c r="DS110" s="79"/>
      <c r="DT110" s="75"/>
      <c r="DU110" s="187"/>
      <c r="DV110" s="188"/>
      <c r="DW110" s="77"/>
      <c r="DX110" s="189"/>
      <c r="DY110" s="187"/>
      <c r="DZ110" s="79"/>
      <c r="EA110" s="79"/>
      <c r="EB110" s="75"/>
      <c r="EC110" s="187"/>
      <c r="ED110" s="188"/>
      <c r="EE110" s="77"/>
      <c r="EF110" s="82"/>
      <c r="EG110" s="190"/>
      <c r="EH110" s="190"/>
      <c r="EI110" s="73"/>
      <c r="EJ110" s="191"/>
      <c r="EK110" s="73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N110" s="17"/>
      <c r="FO110" s="17"/>
      <c r="FP110" s="17"/>
      <c r="FQ110" s="17"/>
      <c r="FR110" s="17"/>
      <c r="FS110" s="17"/>
      <c r="FT110" s="17"/>
      <c r="FU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</row>
    <row r="111" spans="2:216" ht="15.75">
      <c r="B111" s="78"/>
      <c r="C111" s="84"/>
      <c r="D111" s="84"/>
      <c r="E111" s="84"/>
      <c r="F111" s="78"/>
      <c r="G111" s="84"/>
      <c r="H111" s="84"/>
      <c r="I111" s="77"/>
      <c r="J111" s="77"/>
      <c r="K111" s="77"/>
      <c r="L111" s="85"/>
      <c r="M111" s="85"/>
      <c r="N111" s="85"/>
      <c r="O111" s="84"/>
      <c r="P111" s="84"/>
      <c r="Q111" s="84"/>
      <c r="R111" s="77"/>
      <c r="S111" s="83"/>
      <c r="T111" s="77"/>
      <c r="U111" s="78"/>
      <c r="V111" s="78"/>
      <c r="W111" s="78"/>
      <c r="X111" s="78"/>
      <c r="Y111" s="78"/>
      <c r="Z111" s="78"/>
      <c r="AA111" s="78"/>
      <c r="AB111" s="78"/>
      <c r="AC111" s="78"/>
      <c r="AD111" s="77"/>
      <c r="AE111" s="85"/>
      <c r="AF111" s="84"/>
      <c r="AG111" s="78"/>
      <c r="AH111" s="77"/>
      <c r="AI111" s="83"/>
      <c r="AJ111" s="77"/>
      <c r="AK111" s="78"/>
      <c r="AL111" s="77"/>
      <c r="AM111" s="85"/>
      <c r="AN111" s="84"/>
      <c r="AO111" s="78"/>
      <c r="AP111" s="77"/>
      <c r="AQ111" s="83"/>
      <c r="AR111" s="77"/>
      <c r="AS111" s="78"/>
      <c r="AT111" s="78"/>
      <c r="AU111" s="78"/>
      <c r="AV111" s="78"/>
      <c r="AW111" s="78"/>
      <c r="AX111" s="78"/>
      <c r="AY111" s="78"/>
      <c r="AZ111" s="78"/>
      <c r="BA111" s="78"/>
      <c r="BB111" s="77"/>
      <c r="BC111" s="85"/>
      <c r="BD111" s="78"/>
      <c r="BE111" s="78"/>
      <c r="BF111" s="77"/>
      <c r="BG111" s="83"/>
      <c r="BH111" s="77"/>
      <c r="BI111" s="78"/>
      <c r="BJ111" s="77"/>
      <c r="BK111" s="85"/>
      <c r="BL111" s="84"/>
      <c r="BM111" s="78"/>
      <c r="BN111" s="77"/>
      <c r="BO111" s="83"/>
      <c r="BP111" s="77"/>
      <c r="BQ111" s="78"/>
      <c r="BR111" s="86"/>
      <c r="BS111" s="86"/>
      <c r="BT111" s="73"/>
      <c r="BU111" s="187"/>
      <c r="BV111" s="196"/>
      <c r="BW111" s="197"/>
      <c r="BX111" s="75"/>
      <c r="BY111" s="187"/>
      <c r="BZ111" s="188"/>
      <c r="CA111" s="77"/>
      <c r="CB111" s="75"/>
      <c r="CC111" s="187"/>
      <c r="CD111" s="79"/>
      <c r="CE111" s="79"/>
      <c r="CF111" s="75"/>
      <c r="CG111" s="187"/>
      <c r="CH111" s="188"/>
      <c r="CI111" s="77"/>
      <c r="CJ111" s="80"/>
      <c r="CK111" s="187"/>
      <c r="CL111" s="79"/>
      <c r="CM111" s="79"/>
      <c r="CN111" s="75"/>
      <c r="CO111" s="187"/>
      <c r="CP111" s="188"/>
      <c r="CQ111" s="77"/>
      <c r="CR111" s="189"/>
      <c r="CS111" s="187"/>
      <c r="CT111" s="79"/>
      <c r="CU111" s="79"/>
      <c r="CV111" s="75"/>
      <c r="CW111" s="187"/>
      <c r="CX111" s="188"/>
      <c r="CY111" s="77"/>
      <c r="CZ111" s="189"/>
      <c r="DA111" s="187"/>
      <c r="DB111" s="79"/>
      <c r="DC111" s="79"/>
      <c r="DD111" s="75"/>
      <c r="DE111" s="187"/>
      <c r="DF111" s="188"/>
      <c r="DG111" s="77"/>
      <c r="DH111" s="189"/>
      <c r="DI111" s="187"/>
      <c r="DJ111" s="79"/>
      <c r="DK111" s="81"/>
      <c r="DL111" s="75"/>
      <c r="DM111" s="187"/>
      <c r="DN111" s="188"/>
      <c r="DO111" s="77"/>
      <c r="DP111" s="189"/>
      <c r="DQ111" s="187"/>
      <c r="DR111" s="79"/>
      <c r="DS111" s="79"/>
      <c r="DT111" s="75"/>
      <c r="DU111" s="187"/>
      <c r="DV111" s="188"/>
      <c r="DW111" s="77"/>
      <c r="DX111" s="189"/>
      <c r="DY111" s="187"/>
      <c r="DZ111" s="79"/>
      <c r="EA111" s="79"/>
      <c r="EB111" s="75"/>
      <c r="EC111" s="187"/>
      <c r="ED111" s="188"/>
      <c r="EE111" s="77"/>
      <c r="EF111" s="82"/>
      <c r="EG111" s="190"/>
      <c r="EH111" s="190"/>
      <c r="EI111" s="73"/>
      <c r="EJ111" s="191"/>
      <c r="EK111" s="73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N111" s="17"/>
      <c r="FO111" s="17"/>
      <c r="FP111" s="17"/>
      <c r="FQ111" s="17"/>
      <c r="FR111" s="17"/>
      <c r="FS111" s="17"/>
      <c r="FT111" s="17"/>
      <c r="FU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</row>
    <row r="112" spans="2:216" ht="15.75">
      <c r="B112" s="78"/>
      <c r="C112" s="84"/>
      <c r="D112" s="84"/>
      <c r="E112" s="84"/>
      <c r="F112" s="78"/>
      <c r="G112" s="84"/>
      <c r="H112" s="84"/>
      <c r="I112" s="77"/>
      <c r="J112" s="77"/>
      <c r="K112" s="77"/>
      <c r="L112" s="85"/>
      <c r="M112" s="85"/>
      <c r="N112" s="85"/>
      <c r="O112" s="84"/>
      <c r="P112" s="84"/>
      <c r="Q112" s="84"/>
      <c r="R112" s="77"/>
      <c r="S112" s="83"/>
      <c r="T112" s="77"/>
      <c r="U112" s="78"/>
      <c r="V112" s="78"/>
      <c r="W112" s="78"/>
      <c r="X112" s="78"/>
      <c r="Y112" s="78"/>
      <c r="Z112" s="78"/>
      <c r="AA112" s="78"/>
      <c r="AB112" s="78"/>
      <c r="AC112" s="78"/>
      <c r="AD112" s="77"/>
      <c r="AE112" s="85"/>
      <c r="AF112" s="84"/>
      <c r="AG112" s="78"/>
      <c r="AH112" s="77"/>
      <c r="AI112" s="83"/>
      <c r="AJ112" s="77"/>
      <c r="AK112" s="78"/>
      <c r="AL112" s="77"/>
      <c r="AM112" s="85"/>
      <c r="AN112" s="84"/>
      <c r="AO112" s="78"/>
      <c r="AP112" s="77"/>
      <c r="AQ112" s="83"/>
      <c r="AR112" s="77"/>
      <c r="AS112" s="78"/>
      <c r="AT112" s="78"/>
      <c r="AU112" s="78"/>
      <c r="AV112" s="78"/>
      <c r="AW112" s="78"/>
      <c r="AX112" s="78"/>
      <c r="AY112" s="78"/>
      <c r="AZ112" s="78"/>
      <c r="BA112" s="78"/>
      <c r="BB112" s="77"/>
      <c r="BC112" s="85"/>
      <c r="BD112" s="78"/>
      <c r="BE112" s="78"/>
      <c r="BF112" s="77"/>
      <c r="BG112" s="83"/>
      <c r="BH112" s="77"/>
      <c r="BI112" s="78"/>
      <c r="BJ112" s="77"/>
      <c r="BK112" s="85"/>
      <c r="BL112" s="84"/>
      <c r="BM112" s="78"/>
      <c r="BN112" s="77"/>
      <c r="BO112" s="83"/>
      <c r="BP112" s="77"/>
      <c r="BQ112" s="78"/>
      <c r="BR112" s="86"/>
      <c r="BS112" s="86"/>
      <c r="BT112" s="73"/>
      <c r="BU112" s="187"/>
      <c r="BV112" s="196"/>
      <c r="BW112" s="197"/>
      <c r="BX112" s="75"/>
      <c r="BY112" s="187"/>
      <c r="BZ112" s="188"/>
      <c r="CA112" s="77"/>
      <c r="CB112" s="75"/>
      <c r="CC112" s="187"/>
      <c r="CD112" s="79"/>
      <c r="CE112" s="79"/>
      <c r="CF112" s="75"/>
      <c r="CG112" s="187"/>
      <c r="CH112" s="188"/>
      <c r="CI112" s="77"/>
      <c r="CJ112" s="80"/>
      <c r="CK112" s="187"/>
      <c r="CL112" s="79"/>
      <c r="CM112" s="79"/>
      <c r="CN112" s="75"/>
      <c r="CO112" s="187"/>
      <c r="CP112" s="188"/>
      <c r="CQ112" s="77"/>
      <c r="CR112" s="189"/>
      <c r="CS112" s="187"/>
      <c r="CT112" s="79"/>
      <c r="CU112" s="79"/>
      <c r="CV112" s="75"/>
      <c r="CW112" s="187"/>
      <c r="CX112" s="188"/>
      <c r="CY112" s="77"/>
      <c r="CZ112" s="189"/>
      <c r="DA112" s="187"/>
      <c r="DB112" s="79"/>
      <c r="DC112" s="79"/>
      <c r="DD112" s="75"/>
      <c r="DE112" s="187"/>
      <c r="DF112" s="188"/>
      <c r="DG112" s="77"/>
      <c r="DH112" s="189"/>
      <c r="DI112" s="187"/>
      <c r="DJ112" s="79"/>
      <c r="DK112" s="81"/>
      <c r="DL112" s="75"/>
      <c r="DM112" s="187"/>
      <c r="DN112" s="188"/>
      <c r="DO112" s="77"/>
      <c r="DP112" s="189"/>
      <c r="DQ112" s="187"/>
      <c r="DR112" s="79"/>
      <c r="DS112" s="79"/>
      <c r="DT112" s="75"/>
      <c r="DU112" s="187"/>
      <c r="DV112" s="188"/>
      <c r="DW112" s="77"/>
      <c r="DX112" s="189"/>
      <c r="DY112" s="187"/>
      <c r="DZ112" s="79"/>
      <c r="EA112" s="79"/>
      <c r="EB112" s="75"/>
      <c r="EC112" s="187"/>
      <c r="ED112" s="188"/>
      <c r="EE112" s="77"/>
      <c r="EF112" s="82"/>
      <c r="EG112" s="190"/>
      <c r="EH112" s="190"/>
      <c r="EI112" s="73"/>
      <c r="EJ112" s="191"/>
      <c r="EK112" s="73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N112" s="17"/>
      <c r="FO112" s="17"/>
      <c r="FP112" s="17"/>
      <c r="FQ112" s="17"/>
      <c r="FR112" s="17"/>
      <c r="FS112" s="17"/>
      <c r="FT112" s="17"/>
      <c r="FU112" s="17"/>
      <c r="FZ112" s="17"/>
      <c r="GA112" s="17"/>
      <c r="GB112" s="17"/>
      <c r="GC112" s="17"/>
      <c r="GD112" s="17"/>
      <c r="GE112" s="17"/>
      <c r="GF112" s="17"/>
      <c r="GG112" s="17"/>
      <c r="GH112" s="24"/>
      <c r="GI112" s="24"/>
      <c r="GJ112" s="24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</row>
    <row r="113" spans="2:216" ht="15.75">
      <c r="B113" s="78"/>
      <c r="C113" s="84"/>
      <c r="D113" s="84"/>
      <c r="E113" s="84"/>
      <c r="F113" s="78"/>
      <c r="G113" s="84"/>
      <c r="H113" s="84"/>
      <c r="I113" s="77"/>
      <c r="J113" s="77"/>
      <c r="K113" s="77"/>
      <c r="L113" s="85"/>
      <c r="M113" s="85"/>
      <c r="N113" s="85"/>
      <c r="O113" s="84"/>
      <c r="P113" s="84"/>
      <c r="Q113" s="84"/>
      <c r="R113" s="77"/>
      <c r="S113" s="83"/>
      <c r="T113" s="77"/>
      <c r="U113" s="78"/>
      <c r="V113" s="78"/>
      <c r="W113" s="78"/>
      <c r="X113" s="78"/>
      <c r="Y113" s="78"/>
      <c r="Z113" s="78"/>
      <c r="AA113" s="78"/>
      <c r="AB113" s="78"/>
      <c r="AC113" s="78"/>
      <c r="AD113" s="77"/>
      <c r="AE113" s="85"/>
      <c r="AF113" s="84"/>
      <c r="AG113" s="78"/>
      <c r="AH113" s="77"/>
      <c r="AI113" s="83"/>
      <c r="AJ113" s="77"/>
      <c r="AK113" s="78"/>
      <c r="AL113" s="77"/>
      <c r="AM113" s="85"/>
      <c r="AN113" s="84"/>
      <c r="AO113" s="78"/>
      <c r="AP113" s="77"/>
      <c r="AQ113" s="83"/>
      <c r="AR113" s="77"/>
      <c r="AS113" s="78"/>
      <c r="AT113" s="78"/>
      <c r="AU113" s="78"/>
      <c r="AV113" s="78"/>
      <c r="AW113" s="78"/>
      <c r="AX113" s="78"/>
      <c r="AY113" s="78"/>
      <c r="AZ113" s="78"/>
      <c r="BA113" s="78"/>
      <c r="BB113" s="77"/>
      <c r="BC113" s="85"/>
      <c r="BD113" s="78"/>
      <c r="BE113" s="78"/>
      <c r="BF113" s="77"/>
      <c r="BG113" s="83"/>
      <c r="BH113" s="77"/>
      <c r="BI113" s="78"/>
      <c r="BJ113" s="77"/>
      <c r="BK113" s="85"/>
      <c r="BL113" s="84"/>
      <c r="BM113" s="78"/>
      <c r="BN113" s="77"/>
      <c r="BO113" s="83"/>
      <c r="BP113" s="77"/>
      <c r="BQ113" s="78"/>
      <c r="BR113" s="86"/>
      <c r="BS113" s="86"/>
      <c r="BT113" s="73"/>
      <c r="BU113" s="187"/>
      <c r="BV113" s="196"/>
      <c r="BW113" s="197"/>
      <c r="BX113" s="75"/>
      <c r="BY113" s="187"/>
      <c r="BZ113" s="188"/>
      <c r="CA113" s="77"/>
      <c r="CB113" s="75"/>
      <c r="CC113" s="187"/>
      <c r="CD113" s="79"/>
      <c r="CE113" s="79"/>
      <c r="CF113" s="75"/>
      <c r="CG113" s="187"/>
      <c r="CH113" s="188"/>
      <c r="CI113" s="77"/>
      <c r="CJ113" s="80"/>
      <c r="CK113" s="187"/>
      <c r="CL113" s="79"/>
      <c r="CM113" s="79"/>
      <c r="CN113" s="75"/>
      <c r="CO113" s="187"/>
      <c r="CP113" s="188"/>
      <c r="CQ113" s="77"/>
      <c r="CR113" s="189"/>
      <c r="CS113" s="187"/>
      <c r="CT113" s="79"/>
      <c r="CU113" s="79"/>
      <c r="CV113" s="75"/>
      <c r="CW113" s="187"/>
      <c r="CX113" s="188"/>
      <c r="CY113" s="77"/>
      <c r="CZ113" s="189"/>
      <c r="DA113" s="187"/>
      <c r="DB113" s="79"/>
      <c r="DC113" s="79"/>
      <c r="DD113" s="75"/>
      <c r="DE113" s="187"/>
      <c r="DF113" s="188"/>
      <c r="DG113" s="77"/>
      <c r="DH113" s="189"/>
      <c r="DI113" s="187"/>
      <c r="DJ113" s="79"/>
      <c r="DK113" s="81"/>
      <c r="DL113" s="75"/>
      <c r="DM113" s="187"/>
      <c r="DN113" s="188"/>
      <c r="DO113" s="77"/>
      <c r="DP113" s="189"/>
      <c r="DQ113" s="187"/>
      <c r="DR113" s="79"/>
      <c r="DS113" s="79"/>
      <c r="DT113" s="75"/>
      <c r="DU113" s="187"/>
      <c r="DV113" s="188"/>
      <c r="DW113" s="77"/>
      <c r="DX113" s="189"/>
      <c r="DY113" s="187"/>
      <c r="DZ113" s="79"/>
      <c r="EA113" s="79"/>
      <c r="EB113" s="75"/>
      <c r="EC113" s="187"/>
      <c r="ED113" s="188"/>
      <c r="EE113" s="77"/>
      <c r="EF113" s="82"/>
      <c r="EG113" s="190"/>
      <c r="EH113" s="190"/>
      <c r="EI113" s="73"/>
      <c r="EJ113" s="191"/>
      <c r="EK113" s="73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N113" s="17"/>
      <c r="FO113" s="17"/>
      <c r="FP113" s="17"/>
      <c r="FQ113" s="17"/>
      <c r="FR113" s="17"/>
      <c r="FS113" s="17"/>
      <c r="FT113" s="17"/>
      <c r="FU113" s="17"/>
      <c r="FZ113" s="17"/>
      <c r="GA113" s="17"/>
      <c r="GB113" s="17"/>
      <c r="GC113" s="17"/>
      <c r="GD113" s="17"/>
      <c r="GE113" s="17"/>
      <c r="GF113" s="17"/>
      <c r="GG113" s="17"/>
      <c r="GH113" s="24"/>
      <c r="GI113" s="24"/>
      <c r="GJ113" s="24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</row>
    <row r="114" spans="2:216" ht="15.75">
      <c r="B114" s="78"/>
      <c r="C114" s="84"/>
      <c r="D114" s="84"/>
      <c r="E114" s="84"/>
      <c r="F114" s="78"/>
      <c r="G114" s="84"/>
      <c r="H114" s="84"/>
      <c r="I114" s="77"/>
      <c r="J114" s="77"/>
      <c r="K114" s="77"/>
      <c r="L114" s="85"/>
      <c r="M114" s="85"/>
      <c r="N114" s="85"/>
      <c r="O114" s="84"/>
      <c r="P114" s="84"/>
      <c r="Q114" s="84"/>
      <c r="R114" s="77"/>
      <c r="S114" s="83"/>
      <c r="T114" s="77"/>
      <c r="U114" s="78"/>
      <c r="V114" s="78"/>
      <c r="W114" s="78"/>
      <c r="X114" s="78"/>
      <c r="Y114" s="78"/>
      <c r="Z114" s="78"/>
      <c r="AA114" s="78"/>
      <c r="AB114" s="78"/>
      <c r="AC114" s="78"/>
      <c r="AD114" s="77"/>
      <c r="AE114" s="85"/>
      <c r="AF114" s="84"/>
      <c r="AG114" s="78"/>
      <c r="AH114" s="77"/>
      <c r="AI114" s="83"/>
      <c r="AJ114" s="77"/>
      <c r="AK114" s="78"/>
      <c r="AL114" s="77"/>
      <c r="AM114" s="85"/>
      <c r="AN114" s="84"/>
      <c r="AO114" s="78"/>
      <c r="AP114" s="77"/>
      <c r="AQ114" s="83"/>
      <c r="AR114" s="77"/>
      <c r="AS114" s="78"/>
      <c r="AT114" s="78"/>
      <c r="AU114" s="78"/>
      <c r="AV114" s="78"/>
      <c r="AW114" s="78"/>
      <c r="AX114" s="78"/>
      <c r="AY114" s="78"/>
      <c r="AZ114" s="78"/>
      <c r="BA114" s="78"/>
      <c r="BB114" s="77"/>
      <c r="BC114" s="85"/>
      <c r="BD114" s="78"/>
      <c r="BE114" s="78"/>
      <c r="BF114" s="77"/>
      <c r="BG114" s="83"/>
      <c r="BH114" s="77"/>
      <c r="BI114" s="78"/>
      <c r="BJ114" s="77"/>
      <c r="BK114" s="85"/>
      <c r="BL114" s="84"/>
      <c r="BM114" s="78"/>
      <c r="BN114" s="77"/>
      <c r="BO114" s="83"/>
      <c r="BP114" s="77"/>
      <c r="BQ114" s="78"/>
      <c r="BR114" s="86"/>
      <c r="BS114" s="86"/>
      <c r="BT114" s="73"/>
      <c r="BU114" s="187"/>
      <c r="BV114" s="196"/>
      <c r="BW114" s="197"/>
      <c r="BX114" s="75"/>
      <c r="BY114" s="187"/>
      <c r="BZ114" s="188"/>
      <c r="CA114" s="77"/>
      <c r="CB114" s="75"/>
      <c r="CC114" s="187"/>
      <c r="CD114" s="79"/>
      <c r="CE114" s="79"/>
      <c r="CF114" s="75"/>
      <c r="CG114" s="187"/>
      <c r="CH114" s="188"/>
      <c r="CI114" s="77"/>
      <c r="CJ114" s="80"/>
      <c r="CK114" s="187"/>
      <c r="CL114" s="79"/>
      <c r="CM114" s="79"/>
      <c r="CN114" s="75"/>
      <c r="CO114" s="187"/>
      <c r="CP114" s="188"/>
      <c r="CQ114" s="77"/>
      <c r="CR114" s="189"/>
      <c r="CS114" s="187"/>
      <c r="CT114" s="79"/>
      <c r="CU114" s="79"/>
      <c r="CV114" s="75"/>
      <c r="CW114" s="187"/>
      <c r="CX114" s="188"/>
      <c r="CY114" s="77"/>
      <c r="CZ114" s="189"/>
      <c r="DA114" s="187"/>
      <c r="DB114" s="79"/>
      <c r="DC114" s="79"/>
      <c r="DD114" s="75"/>
      <c r="DE114" s="187"/>
      <c r="DF114" s="188"/>
      <c r="DG114" s="77"/>
      <c r="DH114" s="189"/>
      <c r="DI114" s="187"/>
      <c r="DJ114" s="79"/>
      <c r="DK114" s="81"/>
      <c r="DL114" s="75"/>
      <c r="DM114" s="187"/>
      <c r="DN114" s="188"/>
      <c r="DO114" s="77"/>
      <c r="DP114" s="189"/>
      <c r="DQ114" s="187"/>
      <c r="DR114" s="79"/>
      <c r="DS114" s="79"/>
      <c r="DT114" s="75"/>
      <c r="DU114" s="187"/>
      <c r="DV114" s="188"/>
      <c r="DW114" s="77"/>
      <c r="DX114" s="189"/>
      <c r="DY114" s="187"/>
      <c r="DZ114" s="79"/>
      <c r="EA114" s="79"/>
      <c r="EB114" s="75"/>
      <c r="EC114" s="187"/>
      <c r="ED114" s="188"/>
      <c r="EE114" s="77"/>
      <c r="EF114" s="82"/>
      <c r="EG114" s="190"/>
      <c r="EH114" s="190"/>
      <c r="EI114" s="73"/>
      <c r="EJ114" s="191"/>
      <c r="EK114" s="73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N114" s="17"/>
      <c r="FO114" s="17"/>
      <c r="FP114" s="17"/>
      <c r="FQ114" s="17"/>
      <c r="FR114" s="17"/>
      <c r="FS114" s="17"/>
      <c r="FT114" s="17"/>
      <c r="FU114" s="17"/>
      <c r="FZ114" s="17"/>
      <c r="GA114" s="17"/>
      <c r="GB114" s="17"/>
      <c r="GC114" s="17"/>
      <c r="GD114" s="17"/>
      <c r="GE114" s="17"/>
      <c r="GF114" s="17"/>
      <c r="GG114" s="17"/>
      <c r="GH114" s="24"/>
      <c r="GI114" s="24"/>
      <c r="GJ114" s="24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</row>
    <row r="115" spans="2:216" ht="15.75">
      <c r="B115" s="78"/>
      <c r="C115" s="84"/>
      <c r="D115" s="84"/>
      <c r="E115" s="84"/>
      <c r="F115" s="78"/>
      <c r="G115" s="84"/>
      <c r="H115" s="84"/>
      <c r="I115" s="77"/>
      <c r="J115" s="77"/>
      <c r="K115" s="77"/>
      <c r="L115" s="85"/>
      <c r="M115" s="85"/>
      <c r="N115" s="85"/>
      <c r="O115" s="84"/>
      <c r="P115" s="84"/>
      <c r="Q115" s="84"/>
      <c r="R115" s="77"/>
      <c r="S115" s="83"/>
      <c r="T115" s="77"/>
      <c r="U115" s="78"/>
      <c r="V115" s="78"/>
      <c r="W115" s="78"/>
      <c r="X115" s="78"/>
      <c r="Y115" s="78"/>
      <c r="Z115" s="78"/>
      <c r="AA115" s="78"/>
      <c r="AB115" s="78"/>
      <c r="AC115" s="78"/>
      <c r="AD115" s="77"/>
      <c r="AE115" s="85"/>
      <c r="AF115" s="84"/>
      <c r="AG115" s="78"/>
      <c r="AH115" s="77"/>
      <c r="AI115" s="83"/>
      <c r="AJ115" s="77"/>
      <c r="AK115" s="78"/>
      <c r="AL115" s="77"/>
      <c r="AM115" s="85"/>
      <c r="AN115" s="84"/>
      <c r="AO115" s="78"/>
      <c r="AP115" s="77"/>
      <c r="AQ115" s="83"/>
      <c r="AR115" s="77"/>
      <c r="AS115" s="78"/>
      <c r="AT115" s="78"/>
      <c r="AU115" s="78"/>
      <c r="AV115" s="78"/>
      <c r="AW115" s="78"/>
      <c r="AX115" s="78"/>
      <c r="AY115" s="78"/>
      <c r="AZ115" s="78"/>
      <c r="BA115" s="78"/>
      <c r="BB115" s="77"/>
      <c r="BC115" s="85"/>
      <c r="BD115" s="78"/>
      <c r="BE115" s="78"/>
      <c r="BF115" s="77"/>
      <c r="BG115" s="83"/>
      <c r="BH115" s="77"/>
      <c r="BI115" s="78"/>
      <c r="BJ115" s="77"/>
      <c r="BK115" s="85"/>
      <c r="BL115" s="84"/>
      <c r="BM115" s="78"/>
      <c r="BN115" s="77"/>
      <c r="BO115" s="83"/>
      <c r="BP115" s="77"/>
      <c r="BQ115" s="78"/>
      <c r="BR115" s="86"/>
      <c r="BS115" s="86"/>
      <c r="BT115" s="73"/>
      <c r="BU115" s="187"/>
      <c r="BV115" s="196"/>
      <c r="BW115" s="197"/>
      <c r="BX115" s="75"/>
      <c r="BY115" s="187"/>
      <c r="BZ115" s="188"/>
      <c r="CA115" s="77"/>
      <c r="CB115" s="75"/>
      <c r="CC115" s="187"/>
      <c r="CD115" s="79"/>
      <c r="CE115" s="79"/>
      <c r="CF115" s="75"/>
      <c r="CG115" s="187"/>
      <c r="CH115" s="188"/>
      <c r="CI115" s="77"/>
      <c r="CJ115" s="80"/>
      <c r="CK115" s="187"/>
      <c r="CL115" s="79"/>
      <c r="CM115" s="79"/>
      <c r="CN115" s="75"/>
      <c r="CO115" s="187"/>
      <c r="CP115" s="188"/>
      <c r="CQ115" s="77"/>
      <c r="CR115" s="189"/>
      <c r="CS115" s="187"/>
      <c r="CT115" s="79"/>
      <c r="CU115" s="79"/>
      <c r="CV115" s="75"/>
      <c r="CW115" s="187"/>
      <c r="CX115" s="188"/>
      <c r="CY115" s="77"/>
      <c r="CZ115" s="189"/>
      <c r="DA115" s="187"/>
      <c r="DB115" s="79"/>
      <c r="DC115" s="79"/>
      <c r="DD115" s="75"/>
      <c r="DE115" s="187"/>
      <c r="DF115" s="188"/>
      <c r="DG115" s="77"/>
      <c r="DH115" s="189"/>
      <c r="DI115" s="187"/>
      <c r="DJ115" s="79"/>
      <c r="DK115" s="81"/>
      <c r="DL115" s="75"/>
      <c r="DM115" s="187"/>
      <c r="DN115" s="188"/>
      <c r="DO115" s="77"/>
      <c r="DP115" s="189"/>
      <c r="DQ115" s="187"/>
      <c r="DR115" s="79"/>
      <c r="DS115" s="79"/>
      <c r="DT115" s="75"/>
      <c r="DU115" s="187"/>
      <c r="DV115" s="188"/>
      <c r="DW115" s="77"/>
      <c r="DX115" s="189"/>
      <c r="DY115" s="187"/>
      <c r="DZ115" s="79"/>
      <c r="EA115" s="79"/>
      <c r="EB115" s="75"/>
      <c r="EC115" s="187"/>
      <c r="ED115" s="188"/>
      <c r="EE115" s="77"/>
      <c r="EF115" s="82"/>
      <c r="EG115" s="190"/>
      <c r="EH115" s="190"/>
      <c r="EI115" s="73"/>
      <c r="EJ115" s="191"/>
      <c r="EK115" s="73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N115" s="17"/>
      <c r="FO115" s="17"/>
      <c r="FP115" s="17"/>
      <c r="FQ115" s="17"/>
      <c r="FR115" s="17"/>
      <c r="FS115" s="17"/>
      <c r="FT115" s="17"/>
      <c r="FU115" s="17"/>
      <c r="FZ115" s="17"/>
      <c r="GA115" s="17"/>
      <c r="GB115" s="17"/>
      <c r="GC115" s="17"/>
      <c r="GD115" s="17"/>
      <c r="GE115" s="17"/>
      <c r="GF115" s="17"/>
      <c r="GG115" s="17"/>
      <c r="GH115" s="24"/>
      <c r="GI115" s="24"/>
      <c r="GJ115" s="24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</row>
    <row r="116" spans="2:216" ht="15.75">
      <c r="B116" s="78"/>
      <c r="C116" s="84"/>
      <c r="D116" s="84"/>
      <c r="E116" s="84"/>
      <c r="F116" s="78"/>
      <c r="G116" s="84"/>
      <c r="H116" s="84"/>
      <c r="I116" s="77"/>
      <c r="J116" s="77"/>
      <c r="K116" s="77"/>
      <c r="L116" s="85"/>
      <c r="M116" s="85"/>
      <c r="N116" s="85"/>
      <c r="O116" s="84"/>
      <c r="P116" s="84"/>
      <c r="Q116" s="84"/>
      <c r="R116" s="77"/>
      <c r="S116" s="83"/>
      <c r="T116" s="77"/>
      <c r="U116" s="78"/>
      <c r="V116" s="78"/>
      <c r="W116" s="78"/>
      <c r="X116" s="78"/>
      <c r="Y116" s="78"/>
      <c r="Z116" s="78"/>
      <c r="AA116" s="78"/>
      <c r="AB116" s="78"/>
      <c r="AC116" s="78"/>
      <c r="AD116" s="77"/>
      <c r="AE116" s="85"/>
      <c r="AF116" s="84"/>
      <c r="AG116" s="78"/>
      <c r="AH116" s="77"/>
      <c r="AI116" s="83"/>
      <c r="AJ116" s="77"/>
      <c r="AK116" s="78"/>
      <c r="AL116" s="77"/>
      <c r="AM116" s="85"/>
      <c r="AN116" s="84"/>
      <c r="AO116" s="78"/>
      <c r="AP116" s="77"/>
      <c r="AQ116" s="83"/>
      <c r="AR116" s="77"/>
      <c r="AS116" s="78"/>
      <c r="AT116" s="78"/>
      <c r="AU116" s="78"/>
      <c r="AV116" s="78"/>
      <c r="AW116" s="78"/>
      <c r="AX116" s="78"/>
      <c r="AY116" s="78"/>
      <c r="AZ116" s="78"/>
      <c r="BA116" s="78"/>
      <c r="BB116" s="77"/>
      <c r="BC116" s="85"/>
      <c r="BD116" s="78"/>
      <c r="BE116" s="78"/>
      <c r="BF116" s="77"/>
      <c r="BG116" s="83"/>
      <c r="BH116" s="77"/>
      <c r="BI116" s="78"/>
      <c r="BJ116" s="77"/>
      <c r="BK116" s="85"/>
      <c r="BL116" s="84"/>
      <c r="BM116" s="78"/>
      <c r="BN116" s="77"/>
      <c r="BO116" s="83"/>
      <c r="BP116" s="77"/>
      <c r="BQ116" s="78"/>
      <c r="BR116" s="86"/>
      <c r="BS116" s="86"/>
      <c r="BT116" s="73"/>
      <c r="BU116" s="187"/>
      <c r="BV116" s="196"/>
      <c r="BW116" s="197"/>
      <c r="BX116" s="75"/>
      <c r="BY116" s="187"/>
      <c r="BZ116" s="188"/>
      <c r="CA116" s="77"/>
      <c r="CB116" s="75"/>
      <c r="CC116" s="187"/>
      <c r="CD116" s="79"/>
      <c r="CE116" s="79"/>
      <c r="CF116" s="75"/>
      <c r="CG116" s="187"/>
      <c r="CH116" s="188"/>
      <c r="CI116" s="77"/>
      <c r="CJ116" s="80"/>
      <c r="CK116" s="187"/>
      <c r="CL116" s="79"/>
      <c r="CM116" s="79"/>
      <c r="CN116" s="75"/>
      <c r="CO116" s="187"/>
      <c r="CP116" s="188"/>
      <c r="CQ116" s="77"/>
      <c r="CR116" s="189"/>
      <c r="CS116" s="187"/>
      <c r="CT116" s="79"/>
      <c r="CU116" s="79"/>
      <c r="CV116" s="75"/>
      <c r="CW116" s="187"/>
      <c r="CX116" s="188"/>
      <c r="CY116" s="77"/>
      <c r="CZ116" s="189"/>
      <c r="DA116" s="187"/>
      <c r="DB116" s="79"/>
      <c r="DC116" s="79"/>
      <c r="DD116" s="75"/>
      <c r="DE116" s="187"/>
      <c r="DF116" s="188"/>
      <c r="DG116" s="77"/>
      <c r="DH116" s="189"/>
      <c r="DI116" s="187"/>
      <c r="DJ116" s="79"/>
      <c r="DK116" s="81"/>
      <c r="DL116" s="75"/>
      <c r="DM116" s="187"/>
      <c r="DN116" s="188"/>
      <c r="DO116" s="77"/>
      <c r="DP116" s="189"/>
      <c r="DQ116" s="187"/>
      <c r="DR116" s="79"/>
      <c r="DS116" s="79"/>
      <c r="DT116" s="75"/>
      <c r="DU116" s="187"/>
      <c r="DV116" s="188"/>
      <c r="DW116" s="77"/>
      <c r="DX116" s="189"/>
      <c r="DY116" s="187"/>
      <c r="DZ116" s="79"/>
      <c r="EA116" s="79"/>
      <c r="EB116" s="75"/>
      <c r="EC116" s="187"/>
      <c r="ED116" s="188"/>
      <c r="EE116" s="77"/>
      <c r="EF116" s="82"/>
      <c r="EG116" s="190"/>
      <c r="EH116" s="190"/>
      <c r="EI116" s="73"/>
      <c r="EJ116" s="191"/>
      <c r="EK116" s="73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N116" s="17"/>
      <c r="FO116" s="17"/>
      <c r="FP116" s="17"/>
      <c r="FQ116" s="17"/>
      <c r="FR116" s="17"/>
      <c r="FS116" s="17"/>
      <c r="FT116" s="17"/>
      <c r="FU116" s="17"/>
      <c r="FZ116" s="17"/>
      <c r="GA116" s="17"/>
      <c r="GB116" s="17"/>
      <c r="GC116" s="17"/>
      <c r="GD116" s="17"/>
      <c r="GE116" s="17"/>
      <c r="GF116" s="17"/>
      <c r="GG116" s="17"/>
      <c r="GH116" s="24"/>
      <c r="GI116" s="24"/>
      <c r="GJ116" s="24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</row>
    <row r="117" spans="2:216" ht="15.75">
      <c r="B117" s="78"/>
      <c r="C117" s="84"/>
      <c r="D117" s="84"/>
      <c r="E117" s="84"/>
      <c r="F117" s="78"/>
      <c r="G117" s="84"/>
      <c r="H117" s="84"/>
      <c r="I117" s="77"/>
      <c r="J117" s="77"/>
      <c r="K117" s="77"/>
      <c r="L117" s="85"/>
      <c r="M117" s="85"/>
      <c r="N117" s="85"/>
      <c r="O117" s="84"/>
      <c r="P117" s="84"/>
      <c r="Q117" s="84"/>
      <c r="R117" s="77"/>
      <c r="S117" s="83"/>
      <c r="T117" s="77"/>
      <c r="U117" s="78"/>
      <c r="V117" s="78"/>
      <c r="W117" s="78"/>
      <c r="X117" s="78"/>
      <c r="Y117" s="78"/>
      <c r="Z117" s="78"/>
      <c r="AA117" s="78"/>
      <c r="AB117" s="78"/>
      <c r="AC117" s="78"/>
      <c r="AD117" s="77"/>
      <c r="AE117" s="85"/>
      <c r="AF117" s="84"/>
      <c r="AG117" s="78"/>
      <c r="AH117" s="77"/>
      <c r="AI117" s="83"/>
      <c r="AJ117" s="77"/>
      <c r="AK117" s="78"/>
      <c r="AL117" s="77"/>
      <c r="AM117" s="85"/>
      <c r="AN117" s="84"/>
      <c r="AO117" s="78"/>
      <c r="AP117" s="77"/>
      <c r="AQ117" s="83"/>
      <c r="AR117" s="77"/>
      <c r="AS117" s="78"/>
      <c r="AT117" s="78"/>
      <c r="AU117" s="78"/>
      <c r="AV117" s="78"/>
      <c r="AW117" s="78"/>
      <c r="AX117" s="78"/>
      <c r="AY117" s="78"/>
      <c r="AZ117" s="78"/>
      <c r="BA117" s="78"/>
      <c r="BB117" s="77"/>
      <c r="BC117" s="85"/>
      <c r="BD117" s="78"/>
      <c r="BE117" s="78"/>
      <c r="BF117" s="77"/>
      <c r="BG117" s="83"/>
      <c r="BH117" s="77"/>
      <c r="BI117" s="78"/>
      <c r="BJ117" s="77"/>
      <c r="BK117" s="85"/>
      <c r="BL117" s="84"/>
      <c r="BM117" s="78"/>
      <c r="BN117" s="77"/>
      <c r="BO117" s="83"/>
      <c r="BP117" s="77"/>
      <c r="BQ117" s="78"/>
      <c r="BR117" s="86"/>
      <c r="BS117" s="86"/>
      <c r="BT117" s="73"/>
      <c r="BU117" s="187"/>
      <c r="BV117" s="196"/>
      <c r="BW117" s="197"/>
      <c r="BX117" s="75"/>
      <c r="BY117" s="187"/>
      <c r="BZ117" s="188"/>
      <c r="CA117" s="77"/>
      <c r="CB117" s="75"/>
      <c r="CC117" s="187"/>
      <c r="CD117" s="79"/>
      <c r="CE117" s="79"/>
      <c r="CF117" s="75"/>
      <c r="CG117" s="187"/>
      <c r="CH117" s="188"/>
      <c r="CI117" s="77"/>
      <c r="CJ117" s="80"/>
      <c r="CK117" s="187"/>
      <c r="CL117" s="79"/>
      <c r="CM117" s="79"/>
      <c r="CN117" s="75"/>
      <c r="CO117" s="187"/>
      <c r="CP117" s="188"/>
      <c r="CQ117" s="77"/>
      <c r="CR117" s="189"/>
      <c r="CS117" s="187"/>
      <c r="CT117" s="79"/>
      <c r="CU117" s="79"/>
      <c r="CV117" s="75"/>
      <c r="CW117" s="187"/>
      <c r="CX117" s="188"/>
      <c r="CY117" s="77"/>
      <c r="CZ117" s="189"/>
      <c r="DA117" s="187"/>
      <c r="DB117" s="79"/>
      <c r="DC117" s="79"/>
      <c r="DD117" s="75"/>
      <c r="DE117" s="187"/>
      <c r="DF117" s="188"/>
      <c r="DG117" s="77"/>
      <c r="DH117" s="189"/>
      <c r="DI117" s="187"/>
      <c r="DJ117" s="79"/>
      <c r="DK117" s="81"/>
      <c r="DL117" s="75"/>
      <c r="DM117" s="187"/>
      <c r="DN117" s="188"/>
      <c r="DO117" s="77"/>
      <c r="DP117" s="189"/>
      <c r="DQ117" s="187"/>
      <c r="DR117" s="79"/>
      <c r="DS117" s="79"/>
      <c r="DT117" s="75"/>
      <c r="DU117" s="187"/>
      <c r="DV117" s="188"/>
      <c r="DW117" s="77"/>
      <c r="DX117" s="189"/>
      <c r="DY117" s="187"/>
      <c r="DZ117" s="79"/>
      <c r="EA117" s="79"/>
      <c r="EB117" s="75"/>
      <c r="EC117" s="187"/>
      <c r="ED117" s="188"/>
      <c r="EE117" s="77"/>
      <c r="EF117" s="82"/>
      <c r="EG117" s="190"/>
      <c r="EH117" s="190"/>
      <c r="EI117" s="73"/>
      <c r="EJ117" s="191"/>
      <c r="EK117" s="73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N117" s="17"/>
      <c r="FO117" s="17"/>
      <c r="FP117" s="17"/>
      <c r="FQ117" s="17"/>
      <c r="FR117" s="17"/>
      <c r="FS117" s="17"/>
      <c r="FT117" s="17"/>
      <c r="FU117" s="17"/>
      <c r="FZ117" s="17"/>
      <c r="GA117" s="17"/>
      <c r="GB117" s="17"/>
      <c r="GC117" s="17"/>
      <c r="GD117" s="17"/>
      <c r="GE117" s="17"/>
      <c r="GF117" s="17"/>
      <c r="GG117" s="17"/>
      <c r="GH117" s="24"/>
      <c r="GI117" s="24"/>
      <c r="GJ117" s="24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</row>
    <row r="118" spans="2:216" ht="15.75">
      <c r="B118" s="78"/>
      <c r="C118" s="84"/>
      <c r="D118" s="84"/>
      <c r="E118" s="84"/>
      <c r="F118" s="78"/>
      <c r="G118" s="84"/>
      <c r="H118" s="84"/>
      <c r="I118" s="77"/>
      <c r="J118" s="77"/>
      <c r="K118" s="77"/>
      <c r="L118" s="85"/>
      <c r="M118" s="85"/>
      <c r="N118" s="85"/>
      <c r="O118" s="84"/>
      <c r="P118" s="84"/>
      <c r="Q118" s="84"/>
      <c r="R118" s="77"/>
      <c r="S118" s="83"/>
      <c r="T118" s="77"/>
      <c r="U118" s="78"/>
      <c r="V118" s="78"/>
      <c r="W118" s="78"/>
      <c r="X118" s="78"/>
      <c r="Y118" s="78"/>
      <c r="Z118" s="78"/>
      <c r="AA118" s="78"/>
      <c r="AB118" s="78"/>
      <c r="AC118" s="78"/>
      <c r="AD118" s="77"/>
      <c r="AE118" s="85"/>
      <c r="AF118" s="84"/>
      <c r="AG118" s="78"/>
      <c r="AH118" s="77"/>
      <c r="AI118" s="83"/>
      <c r="AJ118" s="77"/>
      <c r="AK118" s="78"/>
      <c r="AL118" s="77"/>
      <c r="AM118" s="85"/>
      <c r="AN118" s="84"/>
      <c r="AO118" s="78"/>
      <c r="AP118" s="77"/>
      <c r="AQ118" s="83"/>
      <c r="AR118" s="77"/>
      <c r="AS118" s="78"/>
      <c r="AT118" s="78"/>
      <c r="AU118" s="78"/>
      <c r="AV118" s="78"/>
      <c r="AW118" s="78"/>
      <c r="AX118" s="78"/>
      <c r="AY118" s="78"/>
      <c r="AZ118" s="78"/>
      <c r="BA118" s="78"/>
      <c r="BB118" s="77"/>
      <c r="BC118" s="85"/>
      <c r="BD118" s="78"/>
      <c r="BE118" s="78"/>
      <c r="BF118" s="77"/>
      <c r="BG118" s="83"/>
      <c r="BH118" s="77"/>
      <c r="BI118" s="78"/>
      <c r="BJ118" s="77"/>
      <c r="BK118" s="85"/>
      <c r="BL118" s="84"/>
      <c r="BM118" s="78"/>
      <c r="BN118" s="77"/>
      <c r="BO118" s="83"/>
      <c r="BP118" s="77"/>
      <c r="BQ118" s="78"/>
      <c r="BR118" s="86"/>
      <c r="BS118" s="86"/>
      <c r="BT118" s="73"/>
      <c r="BU118" s="187"/>
      <c r="BV118" s="196"/>
      <c r="BW118" s="197"/>
      <c r="BX118" s="75"/>
      <c r="BY118" s="187"/>
      <c r="BZ118" s="188"/>
      <c r="CA118" s="77"/>
      <c r="CB118" s="75"/>
      <c r="CC118" s="187"/>
      <c r="CD118" s="79"/>
      <c r="CE118" s="79"/>
      <c r="CF118" s="75"/>
      <c r="CG118" s="187"/>
      <c r="CH118" s="188"/>
      <c r="CI118" s="77"/>
      <c r="CJ118" s="80"/>
      <c r="CK118" s="187"/>
      <c r="CL118" s="79"/>
      <c r="CM118" s="79"/>
      <c r="CN118" s="75"/>
      <c r="CO118" s="187"/>
      <c r="CP118" s="188"/>
      <c r="CQ118" s="77"/>
      <c r="CR118" s="189"/>
      <c r="CS118" s="187"/>
      <c r="CT118" s="79"/>
      <c r="CU118" s="79"/>
      <c r="CV118" s="75"/>
      <c r="CW118" s="187"/>
      <c r="CX118" s="188"/>
      <c r="CY118" s="77"/>
      <c r="CZ118" s="189"/>
      <c r="DA118" s="187"/>
      <c r="DB118" s="79"/>
      <c r="DC118" s="79"/>
      <c r="DD118" s="75"/>
      <c r="DE118" s="187"/>
      <c r="DF118" s="188"/>
      <c r="DG118" s="77"/>
      <c r="DH118" s="189"/>
      <c r="DI118" s="187"/>
      <c r="DJ118" s="79"/>
      <c r="DK118" s="81"/>
      <c r="DL118" s="75"/>
      <c r="DM118" s="187"/>
      <c r="DN118" s="188"/>
      <c r="DO118" s="77"/>
      <c r="DP118" s="189"/>
      <c r="DQ118" s="187"/>
      <c r="DR118" s="79"/>
      <c r="DS118" s="79"/>
      <c r="DT118" s="75"/>
      <c r="DU118" s="187"/>
      <c r="DV118" s="188"/>
      <c r="DW118" s="77"/>
      <c r="DX118" s="189"/>
      <c r="DY118" s="187"/>
      <c r="DZ118" s="79"/>
      <c r="EA118" s="79"/>
      <c r="EB118" s="75"/>
      <c r="EC118" s="187"/>
      <c r="ED118" s="188"/>
      <c r="EE118" s="77"/>
      <c r="EF118" s="82"/>
      <c r="EG118" s="190"/>
      <c r="EH118" s="190"/>
      <c r="EI118" s="73"/>
      <c r="EJ118" s="191"/>
      <c r="EK118" s="73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N118" s="17"/>
      <c r="FO118" s="17"/>
      <c r="FP118" s="17"/>
      <c r="FQ118" s="17"/>
      <c r="FR118" s="17"/>
      <c r="FS118" s="17"/>
      <c r="FT118" s="17"/>
      <c r="FU118" s="17"/>
      <c r="FZ118" s="17"/>
      <c r="GA118" s="17"/>
      <c r="GB118" s="17"/>
      <c r="GC118" s="17"/>
      <c r="GD118" s="17"/>
      <c r="GE118" s="17"/>
      <c r="GF118" s="17"/>
      <c r="GG118" s="17"/>
      <c r="GH118" s="24"/>
      <c r="GI118" s="24"/>
      <c r="GJ118" s="24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</row>
    <row r="119" spans="2:216" ht="15.75">
      <c r="B119" s="78"/>
      <c r="C119" s="84"/>
      <c r="D119" s="84"/>
      <c r="E119" s="84"/>
      <c r="F119" s="78"/>
      <c r="G119" s="84"/>
      <c r="H119" s="84"/>
      <c r="I119" s="77"/>
      <c r="J119" s="77"/>
      <c r="K119" s="77"/>
      <c r="L119" s="85"/>
      <c r="M119" s="85"/>
      <c r="N119" s="85"/>
      <c r="O119" s="84"/>
      <c r="P119" s="84"/>
      <c r="Q119" s="84"/>
      <c r="R119" s="77"/>
      <c r="S119" s="83"/>
      <c r="T119" s="77"/>
      <c r="U119" s="78"/>
      <c r="V119" s="78"/>
      <c r="W119" s="78"/>
      <c r="X119" s="78"/>
      <c r="Y119" s="78"/>
      <c r="Z119" s="78"/>
      <c r="AA119" s="78"/>
      <c r="AB119" s="78"/>
      <c r="AC119" s="78"/>
      <c r="AD119" s="77"/>
      <c r="AE119" s="85"/>
      <c r="AF119" s="84"/>
      <c r="AG119" s="78"/>
      <c r="AH119" s="77"/>
      <c r="AI119" s="83"/>
      <c r="AJ119" s="77"/>
      <c r="AK119" s="78"/>
      <c r="AL119" s="77"/>
      <c r="AM119" s="85"/>
      <c r="AN119" s="84"/>
      <c r="AO119" s="78"/>
      <c r="AP119" s="77"/>
      <c r="AQ119" s="83"/>
      <c r="AR119" s="77"/>
      <c r="AS119" s="78"/>
      <c r="AT119" s="78"/>
      <c r="AU119" s="78"/>
      <c r="AV119" s="78"/>
      <c r="AW119" s="78"/>
      <c r="AX119" s="78"/>
      <c r="AY119" s="78"/>
      <c r="AZ119" s="78"/>
      <c r="BA119" s="78"/>
      <c r="BB119" s="77"/>
      <c r="BC119" s="85"/>
      <c r="BD119" s="78"/>
      <c r="BE119" s="78"/>
      <c r="BF119" s="77"/>
      <c r="BG119" s="83"/>
      <c r="BH119" s="77"/>
      <c r="BI119" s="78"/>
      <c r="BJ119" s="77"/>
      <c r="BK119" s="85"/>
      <c r="BL119" s="84"/>
      <c r="BM119" s="78"/>
      <c r="BN119" s="77"/>
      <c r="BO119" s="83"/>
      <c r="BP119" s="77"/>
      <c r="BQ119" s="78"/>
      <c r="BR119" s="86"/>
      <c r="BS119" s="86"/>
      <c r="BT119" s="73"/>
      <c r="BU119" s="187"/>
      <c r="BV119" s="196"/>
      <c r="BW119" s="197"/>
      <c r="BX119" s="75"/>
      <c r="BY119" s="187"/>
      <c r="BZ119" s="188"/>
      <c r="CA119" s="77"/>
      <c r="CB119" s="75"/>
      <c r="CC119" s="187"/>
      <c r="CD119" s="79"/>
      <c r="CE119" s="79"/>
      <c r="CF119" s="75"/>
      <c r="CG119" s="187"/>
      <c r="CH119" s="188"/>
      <c r="CI119" s="77"/>
      <c r="CJ119" s="80"/>
      <c r="CK119" s="187"/>
      <c r="CL119" s="79"/>
      <c r="CM119" s="79"/>
      <c r="CN119" s="75"/>
      <c r="CO119" s="187"/>
      <c r="CP119" s="188"/>
      <c r="CQ119" s="77"/>
      <c r="CR119" s="189"/>
      <c r="CS119" s="187"/>
      <c r="CT119" s="79"/>
      <c r="CU119" s="79"/>
      <c r="CV119" s="75"/>
      <c r="CW119" s="187"/>
      <c r="CX119" s="188"/>
      <c r="CY119" s="77"/>
      <c r="CZ119" s="189"/>
      <c r="DA119" s="187"/>
      <c r="DB119" s="79"/>
      <c r="DC119" s="79"/>
      <c r="DD119" s="75"/>
      <c r="DE119" s="187"/>
      <c r="DF119" s="188"/>
      <c r="DG119" s="77"/>
      <c r="DH119" s="189"/>
      <c r="DI119" s="187"/>
      <c r="DJ119" s="79"/>
      <c r="DK119" s="81"/>
      <c r="DL119" s="75"/>
      <c r="DM119" s="187"/>
      <c r="DN119" s="188"/>
      <c r="DO119" s="77"/>
      <c r="DP119" s="189"/>
      <c r="DQ119" s="187"/>
      <c r="DR119" s="79"/>
      <c r="DS119" s="79"/>
      <c r="DT119" s="75"/>
      <c r="DU119" s="187"/>
      <c r="DV119" s="188"/>
      <c r="DW119" s="77"/>
      <c r="DX119" s="189"/>
      <c r="DY119" s="187"/>
      <c r="DZ119" s="79"/>
      <c r="EA119" s="79"/>
      <c r="EB119" s="75"/>
      <c r="EC119" s="187"/>
      <c r="ED119" s="188"/>
      <c r="EE119" s="77"/>
      <c r="EF119" s="82"/>
      <c r="EG119" s="190"/>
      <c r="EH119" s="190"/>
      <c r="EI119" s="73"/>
      <c r="EJ119" s="191"/>
      <c r="EK119" s="73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N119" s="17"/>
      <c r="FO119" s="17"/>
      <c r="FP119" s="17"/>
      <c r="FQ119" s="17"/>
      <c r="FR119" s="17"/>
      <c r="FS119" s="17"/>
      <c r="FT119" s="17"/>
      <c r="FU119" s="17"/>
      <c r="FZ119" s="17"/>
      <c r="GA119" s="17"/>
      <c r="GB119" s="17"/>
      <c r="GC119" s="17"/>
      <c r="GD119" s="17"/>
      <c r="GE119" s="17"/>
      <c r="GF119" s="17"/>
      <c r="GG119" s="17"/>
      <c r="GH119" s="24"/>
      <c r="GI119" s="24"/>
      <c r="GJ119" s="24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</row>
    <row r="120" spans="2:216" ht="15.75">
      <c r="B120" s="78"/>
      <c r="C120" s="84"/>
      <c r="D120" s="84"/>
      <c r="E120" s="84"/>
      <c r="F120" s="78"/>
      <c r="G120" s="84"/>
      <c r="H120" s="84"/>
      <c r="I120" s="77"/>
      <c r="J120" s="77"/>
      <c r="K120" s="77"/>
      <c r="L120" s="85"/>
      <c r="M120" s="85"/>
      <c r="N120" s="85"/>
      <c r="O120" s="84"/>
      <c r="P120" s="84"/>
      <c r="Q120" s="84"/>
      <c r="R120" s="77"/>
      <c r="S120" s="83"/>
      <c r="T120" s="77"/>
      <c r="U120" s="78"/>
      <c r="V120" s="78"/>
      <c r="W120" s="78"/>
      <c r="X120" s="78"/>
      <c r="Y120" s="78"/>
      <c r="Z120" s="78"/>
      <c r="AA120" s="78"/>
      <c r="AB120" s="78"/>
      <c r="AC120" s="78"/>
      <c r="AD120" s="77"/>
      <c r="AE120" s="85"/>
      <c r="AF120" s="84"/>
      <c r="AG120" s="78"/>
      <c r="AH120" s="77"/>
      <c r="AI120" s="83"/>
      <c r="AJ120" s="77"/>
      <c r="AK120" s="78"/>
      <c r="AL120" s="77"/>
      <c r="AM120" s="85"/>
      <c r="AN120" s="84"/>
      <c r="AO120" s="78"/>
      <c r="AP120" s="77"/>
      <c r="AQ120" s="83"/>
      <c r="AR120" s="77"/>
      <c r="AS120" s="78"/>
      <c r="AT120" s="78"/>
      <c r="AU120" s="78"/>
      <c r="AV120" s="78"/>
      <c r="AW120" s="78"/>
      <c r="AX120" s="78"/>
      <c r="AY120" s="78"/>
      <c r="AZ120" s="78"/>
      <c r="BA120" s="78"/>
      <c r="BB120" s="77"/>
      <c r="BC120" s="85"/>
      <c r="BD120" s="78"/>
      <c r="BE120" s="78"/>
      <c r="BF120" s="77"/>
      <c r="BG120" s="83"/>
      <c r="BH120" s="77"/>
      <c r="BI120" s="78"/>
      <c r="BJ120" s="77"/>
      <c r="BK120" s="85"/>
      <c r="BL120" s="84"/>
      <c r="BM120" s="78"/>
      <c r="BN120" s="77"/>
      <c r="BO120" s="83"/>
      <c r="BP120" s="77"/>
      <c r="BQ120" s="78"/>
      <c r="BR120" s="86"/>
      <c r="BS120" s="86"/>
      <c r="BT120" s="73"/>
      <c r="BU120" s="187"/>
      <c r="BV120" s="196"/>
      <c r="BW120" s="197"/>
      <c r="BX120" s="75"/>
      <c r="BY120" s="187"/>
      <c r="BZ120" s="188"/>
      <c r="CA120" s="77"/>
      <c r="CB120" s="75"/>
      <c r="CC120" s="187"/>
      <c r="CD120" s="79"/>
      <c r="CE120" s="79"/>
      <c r="CF120" s="75"/>
      <c r="CG120" s="187"/>
      <c r="CH120" s="188"/>
      <c r="CI120" s="77"/>
      <c r="CJ120" s="80"/>
      <c r="CK120" s="187"/>
      <c r="CL120" s="79"/>
      <c r="CM120" s="79"/>
      <c r="CN120" s="75"/>
      <c r="CO120" s="187"/>
      <c r="CP120" s="188"/>
      <c r="CQ120" s="77"/>
      <c r="CR120" s="189"/>
      <c r="CS120" s="187"/>
      <c r="CT120" s="79"/>
      <c r="CU120" s="79"/>
      <c r="CV120" s="75"/>
      <c r="CW120" s="187"/>
      <c r="CX120" s="188"/>
      <c r="CY120" s="77"/>
      <c r="CZ120" s="189"/>
      <c r="DA120" s="187"/>
      <c r="DB120" s="79"/>
      <c r="DC120" s="79"/>
      <c r="DD120" s="75"/>
      <c r="DE120" s="187"/>
      <c r="DF120" s="188"/>
      <c r="DG120" s="77"/>
      <c r="DH120" s="189"/>
      <c r="DI120" s="187"/>
      <c r="DJ120" s="79"/>
      <c r="DK120" s="81"/>
      <c r="DL120" s="75"/>
      <c r="DM120" s="187"/>
      <c r="DN120" s="188"/>
      <c r="DO120" s="77"/>
      <c r="DP120" s="189"/>
      <c r="DQ120" s="187"/>
      <c r="DR120" s="79"/>
      <c r="DS120" s="79"/>
      <c r="DT120" s="75"/>
      <c r="DU120" s="187"/>
      <c r="DV120" s="188"/>
      <c r="DW120" s="77"/>
      <c r="DX120" s="189"/>
      <c r="DY120" s="187"/>
      <c r="DZ120" s="79"/>
      <c r="EA120" s="79"/>
      <c r="EB120" s="75"/>
      <c r="EC120" s="187"/>
      <c r="ED120" s="188"/>
      <c r="EE120" s="77"/>
      <c r="EF120" s="82"/>
      <c r="EG120" s="190"/>
      <c r="EH120" s="190"/>
      <c r="EI120" s="73"/>
      <c r="EJ120" s="191"/>
      <c r="EK120" s="73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N120" s="24"/>
      <c r="FO120" s="24"/>
      <c r="FP120" s="24"/>
      <c r="FQ120" s="24"/>
      <c r="FR120" s="24"/>
      <c r="FS120" s="24"/>
      <c r="FT120" s="24"/>
      <c r="FU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</row>
    <row r="121" spans="2:216" ht="15.75">
      <c r="B121" s="78"/>
      <c r="C121" s="84"/>
      <c r="D121" s="84"/>
      <c r="E121" s="84"/>
      <c r="F121" s="78"/>
      <c r="G121" s="84"/>
      <c r="H121" s="84"/>
      <c r="I121" s="77"/>
      <c r="J121" s="77"/>
      <c r="K121" s="77"/>
      <c r="L121" s="85"/>
      <c r="M121" s="85"/>
      <c r="N121" s="85"/>
      <c r="O121" s="84"/>
      <c r="P121" s="84"/>
      <c r="Q121" s="84"/>
      <c r="R121" s="77"/>
      <c r="S121" s="83"/>
      <c r="T121" s="77"/>
      <c r="U121" s="78"/>
      <c r="V121" s="78"/>
      <c r="W121" s="78"/>
      <c r="X121" s="78"/>
      <c r="Y121" s="78"/>
      <c r="Z121" s="78"/>
      <c r="AA121" s="78"/>
      <c r="AB121" s="78"/>
      <c r="AC121" s="78"/>
      <c r="AD121" s="77"/>
      <c r="AE121" s="85"/>
      <c r="AF121" s="84"/>
      <c r="AG121" s="78"/>
      <c r="AH121" s="77"/>
      <c r="AI121" s="83"/>
      <c r="AJ121" s="77"/>
      <c r="AK121" s="78"/>
      <c r="AL121" s="77"/>
      <c r="AM121" s="85"/>
      <c r="AN121" s="84"/>
      <c r="AO121" s="78"/>
      <c r="AP121" s="77"/>
      <c r="AQ121" s="83"/>
      <c r="AR121" s="77"/>
      <c r="AS121" s="78"/>
      <c r="AT121" s="78"/>
      <c r="AU121" s="78"/>
      <c r="AV121" s="78"/>
      <c r="AW121" s="78"/>
      <c r="AX121" s="78"/>
      <c r="AY121" s="78"/>
      <c r="AZ121" s="78"/>
      <c r="BA121" s="78"/>
      <c r="BB121" s="77"/>
      <c r="BC121" s="85"/>
      <c r="BD121" s="78"/>
      <c r="BE121" s="78"/>
      <c r="BF121" s="77"/>
      <c r="BG121" s="83"/>
      <c r="BH121" s="77"/>
      <c r="BI121" s="78"/>
      <c r="BJ121" s="77"/>
      <c r="BK121" s="85"/>
      <c r="BL121" s="84"/>
      <c r="BM121" s="78"/>
      <c r="BN121" s="77"/>
      <c r="BO121" s="83"/>
      <c r="BP121" s="77"/>
      <c r="BQ121" s="78"/>
      <c r="BR121" s="86"/>
      <c r="BS121" s="86"/>
      <c r="BT121" s="73"/>
      <c r="BU121" s="187"/>
      <c r="BV121" s="196"/>
      <c r="BW121" s="197"/>
      <c r="BX121" s="75"/>
      <c r="BY121" s="187"/>
      <c r="BZ121" s="188"/>
      <c r="CA121" s="77"/>
      <c r="CB121" s="75"/>
      <c r="CC121" s="187"/>
      <c r="CD121" s="79"/>
      <c r="CE121" s="79"/>
      <c r="CF121" s="75"/>
      <c r="CG121" s="187"/>
      <c r="CH121" s="188"/>
      <c r="CI121" s="77"/>
      <c r="CJ121" s="80"/>
      <c r="CK121" s="187"/>
      <c r="CL121" s="79"/>
      <c r="CM121" s="79"/>
      <c r="CN121" s="75"/>
      <c r="CO121" s="187"/>
      <c r="CP121" s="188"/>
      <c r="CQ121" s="77"/>
      <c r="CR121" s="189"/>
      <c r="CS121" s="187"/>
      <c r="CT121" s="79"/>
      <c r="CU121" s="79"/>
      <c r="CV121" s="75"/>
      <c r="CW121" s="187"/>
      <c r="CX121" s="188"/>
      <c r="CY121" s="77"/>
      <c r="CZ121" s="189"/>
      <c r="DA121" s="187"/>
      <c r="DB121" s="79"/>
      <c r="DC121" s="79"/>
      <c r="DD121" s="75"/>
      <c r="DE121" s="187"/>
      <c r="DF121" s="188"/>
      <c r="DG121" s="77"/>
      <c r="DH121" s="189"/>
      <c r="DI121" s="187"/>
      <c r="DJ121" s="79"/>
      <c r="DK121" s="81"/>
      <c r="DL121" s="75"/>
      <c r="DM121" s="187"/>
      <c r="DN121" s="188"/>
      <c r="DO121" s="77"/>
      <c r="DP121" s="189"/>
      <c r="DQ121" s="187"/>
      <c r="DR121" s="79"/>
      <c r="DS121" s="79"/>
      <c r="DT121" s="75"/>
      <c r="DU121" s="187"/>
      <c r="DV121" s="188"/>
      <c r="DW121" s="77"/>
      <c r="DX121" s="189"/>
      <c r="DY121" s="187"/>
      <c r="DZ121" s="79"/>
      <c r="EA121" s="79"/>
      <c r="EB121" s="75"/>
      <c r="EC121" s="187"/>
      <c r="ED121" s="188"/>
      <c r="EE121" s="77"/>
      <c r="EF121" s="82"/>
      <c r="EG121" s="190"/>
      <c r="EH121" s="190"/>
      <c r="EI121" s="73"/>
      <c r="EJ121" s="191"/>
      <c r="EK121" s="73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N121" s="24"/>
      <c r="FO121" s="24"/>
      <c r="FP121" s="24"/>
      <c r="FQ121" s="24"/>
      <c r="FR121" s="24"/>
      <c r="FS121" s="24"/>
      <c r="FT121" s="24"/>
      <c r="FU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</row>
    <row r="122" spans="2:216" ht="15.75">
      <c r="B122" s="78"/>
      <c r="C122" s="84"/>
      <c r="D122" s="84"/>
      <c r="E122" s="84"/>
      <c r="F122" s="78"/>
      <c r="G122" s="84"/>
      <c r="H122" s="84"/>
      <c r="I122" s="77"/>
      <c r="J122" s="77"/>
      <c r="K122" s="77"/>
      <c r="L122" s="85"/>
      <c r="M122" s="85"/>
      <c r="N122" s="85"/>
      <c r="O122" s="84"/>
      <c r="P122" s="84"/>
      <c r="Q122" s="84"/>
      <c r="R122" s="77"/>
      <c r="S122" s="83"/>
      <c r="T122" s="77"/>
      <c r="U122" s="78"/>
      <c r="V122" s="78"/>
      <c r="W122" s="78"/>
      <c r="X122" s="78"/>
      <c r="Y122" s="78"/>
      <c r="Z122" s="78"/>
      <c r="AA122" s="78"/>
      <c r="AB122" s="78"/>
      <c r="AC122" s="78"/>
      <c r="AD122" s="77"/>
      <c r="AE122" s="85"/>
      <c r="AF122" s="84"/>
      <c r="AG122" s="78"/>
      <c r="AH122" s="77"/>
      <c r="AI122" s="83"/>
      <c r="AJ122" s="77"/>
      <c r="AK122" s="78"/>
      <c r="AL122" s="77"/>
      <c r="AM122" s="85"/>
      <c r="AN122" s="84"/>
      <c r="AO122" s="78"/>
      <c r="AP122" s="77"/>
      <c r="AQ122" s="83"/>
      <c r="AR122" s="77"/>
      <c r="AS122" s="78"/>
      <c r="AT122" s="78"/>
      <c r="AU122" s="78"/>
      <c r="AV122" s="78"/>
      <c r="AW122" s="78"/>
      <c r="AX122" s="78"/>
      <c r="AY122" s="78"/>
      <c r="AZ122" s="78"/>
      <c r="BA122" s="78"/>
      <c r="BB122" s="77"/>
      <c r="BC122" s="85"/>
      <c r="BD122" s="78"/>
      <c r="BE122" s="78"/>
      <c r="BF122" s="77"/>
      <c r="BG122" s="83"/>
      <c r="BH122" s="77"/>
      <c r="BI122" s="78"/>
      <c r="BJ122" s="77"/>
      <c r="BK122" s="85"/>
      <c r="BL122" s="84"/>
      <c r="BM122" s="78"/>
      <c r="BN122" s="77"/>
      <c r="BO122" s="83"/>
      <c r="BP122" s="77"/>
      <c r="BQ122" s="78"/>
      <c r="BR122" s="86"/>
      <c r="BS122" s="86"/>
      <c r="BT122" s="73"/>
      <c r="BU122" s="187"/>
      <c r="BV122" s="196"/>
      <c r="BW122" s="197"/>
      <c r="BX122" s="75"/>
      <c r="BY122" s="187"/>
      <c r="BZ122" s="188"/>
      <c r="CA122" s="77"/>
      <c r="CB122" s="75"/>
      <c r="CC122" s="187"/>
      <c r="CD122" s="79"/>
      <c r="CE122" s="79"/>
      <c r="CF122" s="75"/>
      <c r="CG122" s="187"/>
      <c r="CH122" s="188"/>
      <c r="CI122" s="77"/>
      <c r="CJ122" s="80"/>
      <c r="CK122" s="187"/>
      <c r="CL122" s="79"/>
      <c r="CM122" s="79"/>
      <c r="CN122" s="75"/>
      <c r="CO122" s="187"/>
      <c r="CP122" s="188"/>
      <c r="CQ122" s="77"/>
      <c r="CR122" s="189"/>
      <c r="CS122" s="187"/>
      <c r="CT122" s="79"/>
      <c r="CU122" s="79"/>
      <c r="CV122" s="75"/>
      <c r="CW122" s="187"/>
      <c r="CX122" s="188"/>
      <c r="CY122" s="77"/>
      <c r="CZ122" s="189"/>
      <c r="DA122" s="187"/>
      <c r="DB122" s="79"/>
      <c r="DC122" s="79"/>
      <c r="DD122" s="75"/>
      <c r="DE122" s="187"/>
      <c r="DF122" s="188"/>
      <c r="DG122" s="77"/>
      <c r="DH122" s="189"/>
      <c r="DI122" s="187"/>
      <c r="DJ122" s="79"/>
      <c r="DK122" s="81"/>
      <c r="DL122" s="75"/>
      <c r="DM122" s="187"/>
      <c r="DN122" s="188"/>
      <c r="DO122" s="77"/>
      <c r="DP122" s="189"/>
      <c r="DQ122" s="187"/>
      <c r="DR122" s="79"/>
      <c r="DS122" s="79"/>
      <c r="DT122" s="75"/>
      <c r="DU122" s="187"/>
      <c r="DV122" s="188"/>
      <c r="DW122" s="77"/>
      <c r="DX122" s="189"/>
      <c r="DY122" s="187"/>
      <c r="DZ122" s="79"/>
      <c r="EA122" s="79"/>
      <c r="EB122" s="75"/>
      <c r="EC122" s="187"/>
      <c r="ED122" s="188"/>
      <c r="EE122" s="77"/>
      <c r="EF122" s="82"/>
      <c r="EG122" s="190"/>
      <c r="EH122" s="190"/>
      <c r="EI122" s="73"/>
      <c r="EJ122" s="191"/>
      <c r="EK122" s="73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N122" s="24"/>
      <c r="FO122" s="24"/>
      <c r="FP122" s="24"/>
      <c r="FQ122" s="24"/>
      <c r="FR122" s="24"/>
      <c r="FS122" s="24"/>
      <c r="FT122" s="24"/>
      <c r="FU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</row>
    <row r="123" spans="2:216" ht="15.75">
      <c r="B123" s="78"/>
      <c r="C123" s="84"/>
      <c r="D123" s="84"/>
      <c r="E123" s="84"/>
      <c r="F123" s="78"/>
      <c r="G123" s="84"/>
      <c r="H123" s="84"/>
      <c r="I123" s="77"/>
      <c r="J123" s="77"/>
      <c r="K123" s="77"/>
      <c r="L123" s="85"/>
      <c r="M123" s="85"/>
      <c r="N123" s="85"/>
      <c r="O123" s="84"/>
      <c r="P123" s="84"/>
      <c r="Q123" s="84"/>
      <c r="R123" s="77"/>
      <c r="S123" s="83"/>
      <c r="T123" s="77"/>
      <c r="U123" s="78"/>
      <c r="V123" s="78"/>
      <c r="W123" s="78"/>
      <c r="X123" s="78"/>
      <c r="Y123" s="78"/>
      <c r="Z123" s="78"/>
      <c r="AA123" s="78"/>
      <c r="AB123" s="78"/>
      <c r="AC123" s="78"/>
      <c r="AD123" s="77"/>
      <c r="AE123" s="85"/>
      <c r="AF123" s="84"/>
      <c r="AG123" s="78"/>
      <c r="AH123" s="77"/>
      <c r="AI123" s="83"/>
      <c r="AJ123" s="77"/>
      <c r="AK123" s="78"/>
      <c r="AL123" s="77"/>
      <c r="AM123" s="85"/>
      <c r="AN123" s="84"/>
      <c r="AO123" s="78"/>
      <c r="AP123" s="77"/>
      <c r="AQ123" s="83"/>
      <c r="AR123" s="77"/>
      <c r="AS123" s="78"/>
      <c r="AT123" s="78"/>
      <c r="AU123" s="78"/>
      <c r="AV123" s="78"/>
      <c r="AW123" s="78"/>
      <c r="AX123" s="78"/>
      <c r="AY123" s="78"/>
      <c r="AZ123" s="78"/>
      <c r="BA123" s="78"/>
      <c r="BB123" s="77"/>
      <c r="BC123" s="85"/>
      <c r="BD123" s="78"/>
      <c r="BE123" s="78"/>
      <c r="BF123" s="77"/>
      <c r="BG123" s="83"/>
      <c r="BH123" s="77"/>
      <c r="BI123" s="78"/>
      <c r="BJ123" s="77"/>
      <c r="BK123" s="85"/>
      <c r="BL123" s="84"/>
      <c r="BM123" s="78"/>
      <c r="BN123" s="77"/>
      <c r="BO123" s="83"/>
      <c r="BP123" s="77"/>
      <c r="BQ123" s="78"/>
      <c r="BR123" s="86"/>
      <c r="BS123" s="86"/>
      <c r="BT123" s="73"/>
      <c r="BU123" s="187"/>
      <c r="BV123" s="196"/>
      <c r="BW123" s="197"/>
      <c r="BX123" s="75"/>
      <c r="BY123" s="187"/>
      <c r="BZ123" s="188"/>
      <c r="CA123" s="77"/>
      <c r="CB123" s="75"/>
      <c r="CC123" s="187"/>
      <c r="CD123" s="79"/>
      <c r="CE123" s="79"/>
      <c r="CF123" s="75"/>
      <c r="CG123" s="187"/>
      <c r="CH123" s="188"/>
      <c r="CI123" s="77"/>
      <c r="CJ123" s="80"/>
      <c r="CK123" s="187"/>
      <c r="CL123" s="79"/>
      <c r="CM123" s="79"/>
      <c r="CN123" s="75"/>
      <c r="CO123" s="187"/>
      <c r="CP123" s="188"/>
      <c r="CQ123" s="77"/>
      <c r="CR123" s="189"/>
      <c r="CS123" s="187"/>
      <c r="CT123" s="79"/>
      <c r="CU123" s="79"/>
      <c r="CV123" s="75"/>
      <c r="CW123" s="187"/>
      <c r="CX123" s="188"/>
      <c r="CY123" s="77"/>
      <c r="CZ123" s="189"/>
      <c r="DA123" s="187"/>
      <c r="DB123" s="79"/>
      <c r="DC123" s="79"/>
      <c r="DD123" s="75"/>
      <c r="DE123" s="187"/>
      <c r="DF123" s="188"/>
      <c r="DG123" s="77"/>
      <c r="DH123" s="189"/>
      <c r="DI123" s="187"/>
      <c r="DJ123" s="79"/>
      <c r="DK123" s="81"/>
      <c r="DL123" s="75"/>
      <c r="DM123" s="187"/>
      <c r="DN123" s="188"/>
      <c r="DO123" s="77"/>
      <c r="DP123" s="189"/>
      <c r="DQ123" s="187"/>
      <c r="DR123" s="79"/>
      <c r="DS123" s="79"/>
      <c r="DT123" s="75"/>
      <c r="DU123" s="187"/>
      <c r="DV123" s="188"/>
      <c r="DW123" s="77"/>
      <c r="DX123" s="189"/>
      <c r="DY123" s="187"/>
      <c r="DZ123" s="79"/>
      <c r="EA123" s="79"/>
      <c r="EB123" s="75"/>
      <c r="EC123" s="187"/>
      <c r="ED123" s="188"/>
      <c r="EE123" s="77"/>
      <c r="EF123" s="82"/>
      <c r="EG123" s="190"/>
      <c r="EH123" s="190"/>
      <c r="EI123" s="73"/>
      <c r="EJ123" s="191"/>
      <c r="EK123" s="73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N123" s="24"/>
      <c r="FO123" s="24"/>
      <c r="FP123" s="24"/>
      <c r="FQ123" s="24"/>
      <c r="FR123" s="24"/>
      <c r="FS123" s="24"/>
      <c r="FT123" s="24"/>
      <c r="FU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</row>
    <row r="124" spans="2:216" ht="15.75">
      <c r="B124" s="78"/>
      <c r="C124" s="84"/>
      <c r="D124" s="84"/>
      <c r="E124" s="84"/>
      <c r="F124" s="78"/>
      <c r="G124" s="84"/>
      <c r="H124" s="84"/>
      <c r="I124" s="77"/>
      <c r="J124" s="77"/>
      <c r="K124" s="77"/>
      <c r="L124" s="85"/>
      <c r="M124" s="85"/>
      <c r="N124" s="85"/>
      <c r="O124" s="84"/>
      <c r="P124" s="84"/>
      <c r="Q124" s="84"/>
      <c r="R124" s="77"/>
      <c r="S124" s="83"/>
      <c r="T124" s="77"/>
      <c r="U124" s="78"/>
      <c r="V124" s="78"/>
      <c r="W124" s="78"/>
      <c r="X124" s="78"/>
      <c r="Y124" s="78"/>
      <c r="Z124" s="78"/>
      <c r="AA124" s="78"/>
      <c r="AB124" s="78"/>
      <c r="AC124" s="78"/>
      <c r="AD124" s="77"/>
      <c r="AE124" s="85"/>
      <c r="AF124" s="84"/>
      <c r="AG124" s="78"/>
      <c r="AH124" s="77"/>
      <c r="AI124" s="83"/>
      <c r="AJ124" s="77"/>
      <c r="AK124" s="78"/>
      <c r="AL124" s="77"/>
      <c r="AM124" s="85"/>
      <c r="AN124" s="84"/>
      <c r="AO124" s="78"/>
      <c r="AP124" s="77"/>
      <c r="AQ124" s="83"/>
      <c r="AR124" s="77"/>
      <c r="AS124" s="78"/>
      <c r="AT124" s="78"/>
      <c r="AU124" s="78"/>
      <c r="AV124" s="78"/>
      <c r="AW124" s="78"/>
      <c r="AX124" s="78"/>
      <c r="AY124" s="78"/>
      <c r="AZ124" s="78"/>
      <c r="BA124" s="78"/>
      <c r="BB124" s="77"/>
      <c r="BC124" s="85"/>
      <c r="BD124" s="78"/>
      <c r="BE124" s="78"/>
      <c r="BF124" s="77"/>
      <c r="BG124" s="83"/>
      <c r="BH124" s="77"/>
      <c r="BI124" s="78"/>
      <c r="BJ124" s="77"/>
      <c r="BK124" s="85"/>
      <c r="BL124" s="84"/>
      <c r="BM124" s="78"/>
      <c r="BN124" s="77"/>
      <c r="BO124" s="83"/>
      <c r="BP124" s="77"/>
      <c r="BQ124" s="78"/>
      <c r="BR124" s="86"/>
      <c r="BS124" s="86"/>
      <c r="BT124" s="73"/>
      <c r="BU124" s="187"/>
      <c r="BV124" s="196"/>
      <c r="BW124" s="197"/>
      <c r="BX124" s="75"/>
      <c r="BY124" s="187"/>
      <c r="BZ124" s="188"/>
      <c r="CA124" s="77"/>
      <c r="CB124" s="75"/>
      <c r="CC124" s="187"/>
      <c r="CD124" s="79"/>
      <c r="CE124" s="79"/>
      <c r="CF124" s="75"/>
      <c r="CG124" s="187"/>
      <c r="CH124" s="188"/>
      <c r="CI124" s="77"/>
      <c r="CJ124" s="80"/>
      <c r="CK124" s="187"/>
      <c r="CL124" s="79"/>
      <c r="CM124" s="79"/>
      <c r="CN124" s="75"/>
      <c r="CO124" s="187"/>
      <c r="CP124" s="188"/>
      <c r="CQ124" s="77"/>
      <c r="CR124" s="189"/>
      <c r="CS124" s="187"/>
      <c r="CT124" s="79"/>
      <c r="CU124" s="79"/>
      <c r="CV124" s="75"/>
      <c r="CW124" s="187"/>
      <c r="CX124" s="188"/>
      <c r="CY124" s="77"/>
      <c r="CZ124" s="189"/>
      <c r="DA124" s="187"/>
      <c r="DB124" s="79"/>
      <c r="DC124" s="79"/>
      <c r="DD124" s="75"/>
      <c r="DE124" s="187"/>
      <c r="DF124" s="188"/>
      <c r="DG124" s="77"/>
      <c r="DH124" s="189"/>
      <c r="DI124" s="187"/>
      <c r="DJ124" s="79"/>
      <c r="DK124" s="81"/>
      <c r="DL124" s="75"/>
      <c r="DM124" s="187"/>
      <c r="DN124" s="188"/>
      <c r="DO124" s="77"/>
      <c r="DP124" s="189"/>
      <c r="DQ124" s="187"/>
      <c r="DR124" s="79"/>
      <c r="DS124" s="79"/>
      <c r="DT124" s="75"/>
      <c r="DU124" s="187"/>
      <c r="DV124" s="188"/>
      <c r="DW124" s="77"/>
      <c r="DX124" s="189"/>
      <c r="DY124" s="187"/>
      <c r="DZ124" s="79"/>
      <c r="EA124" s="79"/>
      <c r="EB124" s="75"/>
      <c r="EC124" s="187"/>
      <c r="ED124" s="188"/>
      <c r="EE124" s="77"/>
      <c r="EF124" s="82"/>
      <c r="EG124" s="190"/>
      <c r="EH124" s="190"/>
      <c r="EI124" s="73"/>
      <c r="EJ124" s="191"/>
      <c r="EK124" s="73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N124" s="24"/>
      <c r="FO124" s="24"/>
      <c r="FP124" s="24"/>
      <c r="FQ124" s="24"/>
      <c r="FR124" s="24"/>
      <c r="FS124" s="24"/>
      <c r="FT124" s="24"/>
      <c r="FU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</row>
    <row r="125" spans="2:216" ht="15.75">
      <c r="B125" s="78"/>
      <c r="C125" s="84"/>
      <c r="D125" s="84"/>
      <c r="E125" s="84"/>
      <c r="F125" s="78"/>
      <c r="G125" s="84"/>
      <c r="H125" s="84"/>
      <c r="I125" s="77"/>
      <c r="J125" s="77"/>
      <c r="K125" s="77"/>
      <c r="L125" s="85"/>
      <c r="M125" s="85"/>
      <c r="N125" s="85"/>
      <c r="O125" s="84"/>
      <c r="P125" s="84"/>
      <c r="Q125" s="84"/>
      <c r="R125" s="77"/>
      <c r="S125" s="83"/>
      <c r="T125" s="77"/>
      <c r="U125" s="78"/>
      <c r="V125" s="78"/>
      <c r="W125" s="78"/>
      <c r="X125" s="78"/>
      <c r="Y125" s="78"/>
      <c r="Z125" s="78"/>
      <c r="AA125" s="78"/>
      <c r="AB125" s="78"/>
      <c r="AC125" s="78"/>
      <c r="AD125" s="77"/>
      <c r="AE125" s="85"/>
      <c r="AF125" s="84"/>
      <c r="AG125" s="78"/>
      <c r="AH125" s="77"/>
      <c r="AI125" s="83"/>
      <c r="AJ125" s="77"/>
      <c r="AK125" s="78"/>
      <c r="AL125" s="77"/>
      <c r="AM125" s="85"/>
      <c r="AN125" s="84"/>
      <c r="AO125" s="78"/>
      <c r="AP125" s="77"/>
      <c r="AQ125" s="83"/>
      <c r="AR125" s="77"/>
      <c r="AS125" s="78"/>
      <c r="AT125" s="78"/>
      <c r="AU125" s="78"/>
      <c r="AV125" s="78"/>
      <c r="AW125" s="78"/>
      <c r="AX125" s="78"/>
      <c r="AY125" s="78"/>
      <c r="AZ125" s="78"/>
      <c r="BA125" s="78"/>
      <c r="BB125" s="77"/>
      <c r="BC125" s="85"/>
      <c r="BD125" s="78"/>
      <c r="BE125" s="78"/>
      <c r="BF125" s="77"/>
      <c r="BG125" s="83"/>
      <c r="BH125" s="77"/>
      <c r="BI125" s="78"/>
      <c r="BJ125" s="77"/>
      <c r="BK125" s="85"/>
      <c r="BL125" s="84"/>
      <c r="BM125" s="78"/>
      <c r="BN125" s="77"/>
      <c r="BO125" s="83"/>
      <c r="BP125" s="77"/>
      <c r="BQ125" s="78"/>
      <c r="BR125" s="86"/>
      <c r="BS125" s="86"/>
      <c r="BT125" s="73"/>
      <c r="BU125" s="187"/>
      <c r="BV125" s="196"/>
      <c r="BW125" s="197"/>
      <c r="BX125" s="75"/>
      <c r="BY125" s="187"/>
      <c r="BZ125" s="188"/>
      <c r="CA125" s="77"/>
      <c r="CB125" s="75"/>
      <c r="CC125" s="187"/>
      <c r="CD125" s="79"/>
      <c r="CE125" s="79"/>
      <c r="CF125" s="75"/>
      <c r="CG125" s="187"/>
      <c r="CH125" s="188"/>
      <c r="CI125" s="77"/>
      <c r="CJ125" s="80"/>
      <c r="CK125" s="187"/>
      <c r="CL125" s="79"/>
      <c r="CM125" s="79"/>
      <c r="CN125" s="75"/>
      <c r="CO125" s="187"/>
      <c r="CP125" s="188"/>
      <c r="CQ125" s="77"/>
      <c r="CR125" s="189"/>
      <c r="CS125" s="187"/>
      <c r="CT125" s="79"/>
      <c r="CU125" s="79"/>
      <c r="CV125" s="75"/>
      <c r="CW125" s="187"/>
      <c r="CX125" s="188"/>
      <c r="CY125" s="77"/>
      <c r="CZ125" s="189"/>
      <c r="DA125" s="187"/>
      <c r="DB125" s="79"/>
      <c r="DC125" s="79"/>
      <c r="DD125" s="75"/>
      <c r="DE125" s="187"/>
      <c r="DF125" s="188"/>
      <c r="DG125" s="77"/>
      <c r="DH125" s="189"/>
      <c r="DI125" s="187"/>
      <c r="DJ125" s="79"/>
      <c r="DK125" s="81"/>
      <c r="DL125" s="75"/>
      <c r="DM125" s="187"/>
      <c r="DN125" s="188"/>
      <c r="DO125" s="77"/>
      <c r="DP125" s="189"/>
      <c r="DQ125" s="187"/>
      <c r="DR125" s="79"/>
      <c r="DS125" s="79"/>
      <c r="DT125" s="75"/>
      <c r="DU125" s="187"/>
      <c r="DV125" s="188"/>
      <c r="DW125" s="77"/>
      <c r="DX125" s="189"/>
      <c r="DY125" s="187"/>
      <c r="DZ125" s="79"/>
      <c r="EA125" s="79"/>
      <c r="EB125" s="75"/>
      <c r="EC125" s="187"/>
      <c r="ED125" s="188"/>
      <c r="EE125" s="77"/>
      <c r="EF125" s="82"/>
      <c r="EG125" s="190"/>
      <c r="EH125" s="190"/>
      <c r="EI125" s="73"/>
      <c r="EJ125" s="191"/>
      <c r="EK125" s="73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N125" s="24"/>
      <c r="FO125" s="24"/>
      <c r="FP125" s="24"/>
      <c r="FQ125" s="24"/>
      <c r="FR125" s="24"/>
      <c r="FS125" s="24"/>
      <c r="FT125" s="24"/>
      <c r="FU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</row>
    <row r="126" spans="2:216" ht="15.75">
      <c r="B126" s="78"/>
      <c r="C126" s="84"/>
      <c r="D126" s="84"/>
      <c r="E126" s="84"/>
      <c r="F126" s="78"/>
      <c r="G126" s="84"/>
      <c r="H126" s="84"/>
      <c r="I126" s="77"/>
      <c r="J126" s="77"/>
      <c r="K126" s="77"/>
      <c r="L126" s="85"/>
      <c r="M126" s="85"/>
      <c r="N126" s="85"/>
      <c r="O126" s="84"/>
      <c r="P126" s="84"/>
      <c r="Q126" s="84"/>
      <c r="R126" s="77"/>
      <c r="S126" s="83"/>
      <c r="T126" s="77"/>
      <c r="U126" s="78"/>
      <c r="V126" s="78"/>
      <c r="W126" s="78"/>
      <c r="X126" s="78"/>
      <c r="Y126" s="78"/>
      <c r="Z126" s="78"/>
      <c r="AA126" s="78"/>
      <c r="AB126" s="78"/>
      <c r="AC126" s="78"/>
      <c r="AD126" s="77"/>
      <c r="AE126" s="85"/>
      <c r="AF126" s="84"/>
      <c r="AG126" s="78"/>
      <c r="AH126" s="77"/>
      <c r="AI126" s="83"/>
      <c r="AJ126" s="77"/>
      <c r="AK126" s="78"/>
      <c r="AL126" s="77"/>
      <c r="AM126" s="85"/>
      <c r="AN126" s="84"/>
      <c r="AO126" s="78"/>
      <c r="AP126" s="77"/>
      <c r="AQ126" s="83"/>
      <c r="AR126" s="77"/>
      <c r="AS126" s="78"/>
      <c r="AT126" s="78"/>
      <c r="AU126" s="78"/>
      <c r="AV126" s="78"/>
      <c r="AW126" s="78"/>
      <c r="AX126" s="78"/>
      <c r="AY126" s="78"/>
      <c r="AZ126" s="78"/>
      <c r="BA126" s="78"/>
      <c r="BB126" s="77"/>
      <c r="BC126" s="85"/>
      <c r="BD126" s="78"/>
      <c r="BE126" s="78"/>
      <c r="BF126" s="77"/>
      <c r="BG126" s="83"/>
      <c r="BH126" s="77"/>
      <c r="BI126" s="78"/>
      <c r="BJ126" s="77"/>
      <c r="BK126" s="85"/>
      <c r="BL126" s="84"/>
      <c r="BM126" s="78"/>
      <c r="BN126" s="77"/>
      <c r="BO126" s="83"/>
      <c r="BP126" s="77"/>
      <c r="BQ126" s="78"/>
      <c r="BR126" s="86"/>
      <c r="BS126" s="86"/>
      <c r="BT126" s="73"/>
      <c r="BU126" s="187"/>
      <c r="BV126" s="196"/>
      <c r="BW126" s="197"/>
      <c r="BX126" s="75"/>
      <c r="BY126" s="187"/>
      <c r="BZ126" s="188"/>
      <c r="CA126" s="77"/>
      <c r="CB126" s="75"/>
      <c r="CC126" s="187"/>
      <c r="CD126" s="79"/>
      <c r="CE126" s="79"/>
      <c r="CF126" s="75"/>
      <c r="CG126" s="187"/>
      <c r="CH126" s="188"/>
      <c r="CI126" s="77"/>
      <c r="CJ126" s="80"/>
      <c r="CK126" s="187"/>
      <c r="CL126" s="79"/>
      <c r="CM126" s="79"/>
      <c r="CN126" s="75"/>
      <c r="CO126" s="187"/>
      <c r="CP126" s="188"/>
      <c r="CQ126" s="77"/>
      <c r="CR126" s="189"/>
      <c r="CS126" s="187"/>
      <c r="CT126" s="79"/>
      <c r="CU126" s="79"/>
      <c r="CV126" s="75"/>
      <c r="CW126" s="187"/>
      <c r="CX126" s="188"/>
      <c r="CY126" s="77"/>
      <c r="CZ126" s="189"/>
      <c r="DA126" s="187"/>
      <c r="DB126" s="79"/>
      <c r="DC126" s="79"/>
      <c r="DD126" s="75"/>
      <c r="DE126" s="187"/>
      <c r="DF126" s="188"/>
      <c r="DG126" s="77"/>
      <c r="DH126" s="189"/>
      <c r="DI126" s="187"/>
      <c r="DJ126" s="79"/>
      <c r="DK126" s="81"/>
      <c r="DL126" s="75"/>
      <c r="DM126" s="187"/>
      <c r="DN126" s="188"/>
      <c r="DO126" s="77"/>
      <c r="DP126" s="189"/>
      <c r="DQ126" s="187"/>
      <c r="DR126" s="79"/>
      <c r="DS126" s="79"/>
      <c r="DT126" s="75"/>
      <c r="DU126" s="187"/>
      <c r="DV126" s="188"/>
      <c r="DW126" s="77"/>
      <c r="DX126" s="189"/>
      <c r="DY126" s="187"/>
      <c r="DZ126" s="79"/>
      <c r="EA126" s="79"/>
      <c r="EB126" s="75"/>
      <c r="EC126" s="187"/>
      <c r="ED126" s="188"/>
      <c r="EE126" s="77"/>
      <c r="EF126" s="82"/>
      <c r="EG126" s="190"/>
      <c r="EH126" s="190"/>
      <c r="EI126" s="73"/>
      <c r="EJ126" s="191"/>
      <c r="EK126" s="73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N126" s="24"/>
      <c r="FO126" s="24"/>
      <c r="FP126" s="24"/>
      <c r="FQ126" s="24"/>
      <c r="FR126" s="24"/>
      <c r="FS126" s="24"/>
      <c r="FT126" s="24"/>
      <c r="FU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</row>
    <row r="127" spans="2:216" ht="15.75">
      <c r="B127" s="78"/>
      <c r="C127" s="84"/>
      <c r="D127" s="84"/>
      <c r="E127" s="84"/>
      <c r="F127" s="78"/>
      <c r="G127" s="84"/>
      <c r="H127" s="84"/>
      <c r="I127" s="77"/>
      <c r="J127" s="77"/>
      <c r="K127" s="77"/>
      <c r="L127" s="85"/>
      <c r="M127" s="85"/>
      <c r="N127" s="85"/>
      <c r="O127" s="84"/>
      <c r="P127" s="84"/>
      <c r="Q127" s="84"/>
      <c r="R127" s="77"/>
      <c r="S127" s="83"/>
      <c r="T127" s="77"/>
      <c r="U127" s="78"/>
      <c r="V127" s="78"/>
      <c r="W127" s="78"/>
      <c r="X127" s="78"/>
      <c r="Y127" s="78"/>
      <c r="Z127" s="78"/>
      <c r="AA127" s="78"/>
      <c r="AB127" s="78"/>
      <c r="AC127" s="78"/>
      <c r="AD127" s="77"/>
      <c r="AE127" s="85"/>
      <c r="AF127" s="84"/>
      <c r="AG127" s="78"/>
      <c r="AH127" s="77"/>
      <c r="AI127" s="83"/>
      <c r="AJ127" s="77"/>
      <c r="AK127" s="78"/>
      <c r="AL127" s="77"/>
      <c r="AM127" s="85"/>
      <c r="AN127" s="84"/>
      <c r="AO127" s="78"/>
      <c r="AP127" s="77"/>
      <c r="AQ127" s="83"/>
      <c r="AR127" s="77"/>
      <c r="AS127" s="78"/>
      <c r="AT127" s="78"/>
      <c r="AU127" s="78"/>
      <c r="AV127" s="78"/>
      <c r="AW127" s="78"/>
      <c r="AX127" s="78"/>
      <c r="AY127" s="78"/>
      <c r="AZ127" s="78"/>
      <c r="BA127" s="78"/>
      <c r="BB127" s="77"/>
      <c r="BC127" s="85"/>
      <c r="BD127" s="78"/>
      <c r="BE127" s="78"/>
      <c r="BF127" s="77"/>
      <c r="BG127" s="83"/>
      <c r="BH127" s="77"/>
      <c r="BI127" s="78"/>
      <c r="BJ127" s="77"/>
      <c r="BK127" s="85"/>
      <c r="BL127" s="84"/>
      <c r="BM127" s="78"/>
      <c r="BN127" s="77"/>
      <c r="BO127" s="83"/>
      <c r="BP127" s="77"/>
      <c r="BQ127" s="78"/>
      <c r="BR127" s="86"/>
      <c r="BS127" s="86"/>
      <c r="BT127" s="73"/>
      <c r="BU127" s="187"/>
      <c r="BV127" s="196"/>
      <c r="BW127" s="197"/>
      <c r="BX127" s="75"/>
      <c r="BY127" s="187"/>
      <c r="BZ127" s="188"/>
      <c r="CA127" s="77"/>
      <c r="CB127" s="75"/>
      <c r="CC127" s="187"/>
      <c r="CD127" s="79"/>
      <c r="CE127" s="79"/>
      <c r="CF127" s="75"/>
      <c r="CG127" s="187"/>
      <c r="CH127" s="188"/>
      <c r="CI127" s="77"/>
      <c r="CJ127" s="80"/>
      <c r="CK127" s="187"/>
      <c r="CL127" s="79"/>
      <c r="CM127" s="79"/>
      <c r="CN127" s="75"/>
      <c r="CO127" s="187"/>
      <c r="CP127" s="188"/>
      <c r="CQ127" s="77"/>
      <c r="CR127" s="189"/>
      <c r="CS127" s="187"/>
      <c r="CT127" s="79"/>
      <c r="CU127" s="79"/>
      <c r="CV127" s="75"/>
      <c r="CW127" s="187"/>
      <c r="CX127" s="188"/>
      <c r="CY127" s="77"/>
      <c r="CZ127" s="189"/>
      <c r="DA127" s="187"/>
      <c r="DB127" s="79"/>
      <c r="DC127" s="79"/>
      <c r="DD127" s="75"/>
      <c r="DE127" s="187"/>
      <c r="DF127" s="188"/>
      <c r="DG127" s="77"/>
      <c r="DH127" s="189"/>
      <c r="DI127" s="187"/>
      <c r="DJ127" s="79"/>
      <c r="DK127" s="81"/>
      <c r="DL127" s="75"/>
      <c r="DM127" s="187"/>
      <c r="DN127" s="188"/>
      <c r="DO127" s="77"/>
      <c r="DP127" s="189"/>
      <c r="DQ127" s="187"/>
      <c r="DR127" s="79"/>
      <c r="DS127" s="79"/>
      <c r="DT127" s="75"/>
      <c r="DU127" s="187"/>
      <c r="DV127" s="188"/>
      <c r="DW127" s="77"/>
      <c r="DX127" s="189"/>
      <c r="DY127" s="187"/>
      <c r="DZ127" s="79"/>
      <c r="EA127" s="79"/>
      <c r="EB127" s="75"/>
      <c r="EC127" s="187"/>
      <c r="ED127" s="188"/>
      <c r="EE127" s="77"/>
      <c r="EF127" s="82"/>
      <c r="EG127" s="190"/>
      <c r="EH127" s="190"/>
      <c r="EI127" s="73"/>
      <c r="EJ127" s="191"/>
      <c r="EK127" s="73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N127" s="24"/>
      <c r="FO127" s="24"/>
      <c r="FP127" s="24"/>
      <c r="FQ127" s="24"/>
      <c r="FR127" s="24"/>
      <c r="FS127" s="24"/>
      <c r="FT127" s="24"/>
      <c r="FU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</row>
    <row r="128" spans="2:141" ht="15.75">
      <c r="B128" s="78"/>
      <c r="C128" s="84"/>
      <c r="D128" s="84"/>
      <c r="E128" s="84"/>
      <c r="F128" s="78"/>
      <c r="G128" s="84"/>
      <c r="H128" s="84"/>
      <c r="I128" s="77"/>
      <c r="J128" s="77"/>
      <c r="K128" s="77"/>
      <c r="L128" s="85"/>
      <c r="M128" s="85"/>
      <c r="N128" s="85"/>
      <c r="O128" s="84"/>
      <c r="P128" s="84"/>
      <c r="Q128" s="84"/>
      <c r="R128" s="77"/>
      <c r="S128" s="83"/>
      <c r="T128" s="77"/>
      <c r="U128" s="78"/>
      <c r="V128" s="78"/>
      <c r="W128" s="78"/>
      <c r="X128" s="78"/>
      <c r="Y128" s="78"/>
      <c r="Z128" s="78"/>
      <c r="AA128" s="78"/>
      <c r="AB128" s="78"/>
      <c r="AC128" s="78"/>
      <c r="AD128" s="77"/>
      <c r="AE128" s="85"/>
      <c r="AF128" s="84"/>
      <c r="AG128" s="78"/>
      <c r="AH128" s="77"/>
      <c r="AI128" s="83"/>
      <c r="AJ128" s="77"/>
      <c r="AK128" s="78"/>
      <c r="AL128" s="77"/>
      <c r="AM128" s="85"/>
      <c r="AN128" s="84"/>
      <c r="AO128" s="78"/>
      <c r="AP128" s="77"/>
      <c r="AQ128" s="83"/>
      <c r="AR128" s="77"/>
      <c r="AS128" s="78"/>
      <c r="AT128" s="78"/>
      <c r="AU128" s="78"/>
      <c r="AV128" s="78"/>
      <c r="AW128" s="78"/>
      <c r="AX128" s="78"/>
      <c r="AY128" s="78"/>
      <c r="AZ128" s="78"/>
      <c r="BA128" s="78"/>
      <c r="BB128" s="77"/>
      <c r="BC128" s="85"/>
      <c r="BD128" s="78"/>
      <c r="BE128" s="78"/>
      <c r="BF128" s="77"/>
      <c r="BG128" s="83"/>
      <c r="BH128" s="77"/>
      <c r="BI128" s="78"/>
      <c r="BJ128" s="77"/>
      <c r="BK128" s="85"/>
      <c r="BL128" s="84"/>
      <c r="BM128" s="78"/>
      <c r="BN128" s="77"/>
      <c r="BO128" s="83"/>
      <c r="BP128" s="77"/>
      <c r="BQ128" s="78"/>
      <c r="BR128" s="86"/>
      <c r="BS128" s="86"/>
      <c r="BT128" s="73"/>
      <c r="BU128" s="187"/>
      <c r="BV128" s="196"/>
      <c r="BW128" s="197"/>
      <c r="BX128" s="75"/>
      <c r="BY128" s="187"/>
      <c r="BZ128" s="188"/>
      <c r="CA128" s="77"/>
      <c r="CB128" s="75"/>
      <c r="CC128" s="187"/>
      <c r="CD128" s="79"/>
      <c r="CE128" s="79"/>
      <c r="CF128" s="75"/>
      <c r="CG128" s="187"/>
      <c r="CH128" s="188"/>
      <c r="CI128" s="77"/>
      <c r="CJ128" s="80"/>
      <c r="CK128" s="187"/>
      <c r="CL128" s="79"/>
      <c r="CM128" s="79"/>
      <c r="CN128" s="75"/>
      <c r="CO128" s="187"/>
      <c r="CP128" s="188"/>
      <c r="CQ128" s="77"/>
      <c r="CR128" s="189"/>
      <c r="CS128" s="187"/>
      <c r="CT128" s="79"/>
      <c r="CU128" s="79"/>
      <c r="CV128" s="75"/>
      <c r="CW128" s="187"/>
      <c r="CX128" s="188"/>
      <c r="CY128" s="77"/>
      <c r="CZ128" s="189"/>
      <c r="DA128" s="187"/>
      <c r="DB128" s="79"/>
      <c r="DC128" s="79"/>
      <c r="DD128" s="75"/>
      <c r="DE128" s="187"/>
      <c r="DF128" s="188"/>
      <c r="DG128" s="77"/>
      <c r="DH128" s="189"/>
      <c r="DI128" s="187"/>
      <c r="DJ128" s="79"/>
      <c r="DK128" s="81"/>
      <c r="DL128" s="75"/>
      <c r="DM128" s="187"/>
      <c r="DN128" s="188"/>
      <c r="DO128" s="77"/>
      <c r="DP128" s="189"/>
      <c r="DQ128" s="187"/>
      <c r="DR128" s="79"/>
      <c r="DS128" s="79"/>
      <c r="DT128" s="75"/>
      <c r="DU128" s="187"/>
      <c r="DV128" s="188"/>
      <c r="DW128" s="77"/>
      <c r="DX128" s="189"/>
      <c r="DY128" s="187"/>
      <c r="DZ128" s="79"/>
      <c r="EA128" s="79"/>
      <c r="EB128" s="75"/>
      <c r="EC128" s="187"/>
      <c r="ED128" s="188"/>
      <c r="EE128" s="77"/>
      <c r="EF128" s="82"/>
      <c r="EG128" s="190"/>
      <c r="EH128" s="190"/>
      <c r="EI128" s="73"/>
      <c r="EJ128" s="191"/>
      <c r="EK128" s="73"/>
    </row>
    <row r="129" spans="2:141" ht="15.75">
      <c r="B129" s="78"/>
      <c r="C129" s="84"/>
      <c r="D129" s="84"/>
      <c r="E129" s="84"/>
      <c r="F129" s="78"/>
      <c r="G129" s="84"/>
      <c r="H129" s="84"/>
      <c r="I129" s="77"/>
      <c r="J129" s="77"/>
      <c r="K129" s="77"/>
      <c r="L129" s="85"/>
      <c r="M129" s="85"/>
      <c r="N129" s="85"/>
      <c r="O129" s="84"/>
      <c r="P129" s="84"/>
      <c r="Q129" s="84"/>
      <c r="R129" s="77"/>
      <c r="S129" s="83"/>
      <c r="T129" s="77"/>
      <c r="U129" s="78"/>
      <c r="V129" s="78"/>
      <c r="W129" s="78"/>
      <c r="X129" s="78"/>
      <c r="Y129" s="78"/>
      <c r="Z129" s="78"/>
      <c r="AA129" s="78"/>
      <c r="AB129" s="78"/>
      <c r="AC129" s="78"/>
      <c r="AD129" s="77"/>
      <c r="AE129" s="85"/>
      <c r="AF129" s="84"/>
      <c r="AG129" s="78"/>
      <c r="AH129" s="77"/>
      <c r="AI129" s="83"/>
      <c r="AJ129" s="77"/>
      <c r="AK129" s="78"/>
      <c r="AL129" s="77"/>
      <c r="AM129" s="85"/>
      <c r="AN129" s="84"/>
      <c r="AO129" s="78"/>
      <c r="AP129" s="77"/>
      <c r="AQ129" s="83"/>
      <c r="AR129" s="77"/>
      <c r="AS129" s="78"/>
      <c r="AT129" s="78"/>
      <c r="AU129" s="78"/>
      <c r="AV129" s="78"/>
      <c r="AW129" s="78"/>
      <c r="AX129" s="78"/>
      <c r="AY129" s="78"/>
      <c r="AZ129" s="78"/>
      <c r="BA129" s="78"/>
      <c r="BB129" s="77"/>
      <c r="BC129" s="85"/>
      <c r="BD129" s="78"/>
      <c r="BE129" s="78"/>
      <c r="BF129" s="77"/>
      <c r="BG129" s="83"/>
      <c r="BH129" s="77"/>
      <c r="BI129" s="78"/>
      <c r="BJ129" s="77"/>
      <c r="BK129" s="85"/>
      <c r="BL129" s="84"/>
      <c r="BM129" s="78"/>
      <c r="BN129" s="77"/>
      <c r="BO129" s="83"/>
      <c r="BP129" s="77"/>
      <c r="BQ129" s="78"/>
      <c r="BR129" s="86"/>
      <c r="BS129" s="86"/>
      <c r="BT129" s="73"/>
      <c r="BU129" s="187"/>
      <c r="BV129" s="196"/>
      <c r="BW129" s="197"/>
      <c r="BX129" s="75"/>
      <c r="BY129" s="187"/>
      <c r="BZ129" s="188"/>
      <c r="CA129" s="77"/>
      <c r="CB129" s="75"/>
      <c r="CC129" s="187"/>
      <c r="CD129" s="79"/>
      <c r="CE129" s="79"/>
      <c r="CF129" s="75"/>
      <c r="CG129" s="187"/>
      <c r="CH129" s="188"/>
      <c r="CI129" s="77"/>
      <c r="CJ129" s="80"/>
      <c r="CK129" s="187"/>
      <c r="CL129" s="79"/>
      <c r="CM129" s="79"/>
      <c r="CN129" s="75"/>
      <c r="CO129" s="187"/>
      <c r="CP129" s="188"/>
      <c r="CQ129" s="77"/>
      <c r="CR129" s="189"/>
      <c r="CS129" s="187"/>
      <c r="CT129" s="79"/>
      <c r="CU129" s="79"/>
      <c r="CV129" s="75"/>
      <c r="CW129" s="187"/>
      <c r="CX129" s="188"/>
      <c r="CY129" s="77"/>
      <c r="CZ129" s="189"/>
      <c r="DA129" s="187"/>
      <c r="DB129" s="79"/>
      <c r="DC129" s="79"/>
      <c r="DD129" s="75"/>
      <c r="DE129" s="187"/>
      <c r="DF129" s="188"/>
      <c r="DG129" s="77"/>
      <c r="DH129" s="189"/>
      <c r="DI129" s="187"/>
      <c r="DJ129" s="79"/>
      <c r="DK129" s="81"/>
      <c r="DL129" s="75"/>
      <c r="DM129" s="187"/>
      <c r="DN129" s="188"/>
      <c r="DO129" s="77"/>
      <c r="DP129" s="189"/>
      <c r="DQ129" s="187"/>
      <c r="DR129" s="79"/>
      <c r="DS129" s="79"/>
      <c r="DT129" s="75"/>
      <c r="DU129" s="187"/>
      <c r="DV129" s="188"/>
      <c r="DW129" s="77"/>
      <c r="DX129" s="189"/>
      <c r="DY129" s="187"/>
      <c r="DZ129" s="79"/>
      <c r="EA129" s="79"/>
      <c r="EB129" s="75"/>
      <c r="EC129" s="187"/>
      <c r="ED129" s="188"/>
      <c r="EE129" s="77"/>
      <c r="EF129" s="82"/>
      <c r="EG129" s="190"/>
      <c r="EH129" s="190"/>
      <c r="EI129" s="73"/>
      <c r="EJ129" s="191"/>
      <c r="EK129" s="73"/>
    </row>
    <row r="130" spans="2:141" ht="15.75">
      <c r="B130" s="78"/>
      <c r="C130" s="84"/>
      <c r="D130" s="84"/>
      <c r="E130" s="84"/>
      <c r="F130" s="78"/>
      <c r="G130" s="84"/>
      <c r="H130" s="84"/>
      <c r="I130" s="77"/>
      <c r="J130" s="77"/>
      <c r="K130" s="77"/>
      <c r="L130" s="85"/>
      <c r="M130" s="85"/>
      <c r="N130" s="85"/>
      <c r="O130" s="84"/>
      <c r="P130" s="84"/>
      <c r="Q130" s="84"/>
      <c r="R130" s="77"/>
      <c r="S130" s="83"/>
      <c r="T130" s="77"/>
      <c r="U130" s="78"/>
      <c r="V130" s="78"/>
      <c r="W130" s="78"/>
      <c r="X130" s="78"/>
      <c r="Y130" s="78"/>
      <c r="Z130" s="78"/>
      <c r="AA130" s="78"/>
      <c r="AB130" s="78"/>
      <c r="AC130" s="78"/>
      <c r="AD130" s="77"/>
      <c r="AE130" s="85"/>
      <c r="AF130" s="84"/>
      <c r="AG130" s="78"/>
      <c r="AH130" s="77"/>
      <c r="AI130" s="83"/>
      <c r="AJ130" s="77"/>
      <c r="AK130" s="78"/>
      <c r="AL130" s="77"/>
      <c r="AM130" s="85"/>
      <c r="AN130" s="84"/>
      <c r="AO130" s="78"/>
      <c r="AP130" s="77"/>
      <c r="AQ130" s="83"/>
      <c r="AR130" s="77"/>
      <c r="AS130" s="78"/>
      <c r="AT130" s="78"/>
      <c r="AU130" s="78"/>
      <c r="AV130" s="78"/>
      <c r="AW130" s="78"/>
      <c r="AX130" s="78"/>
      <c r="AY130" s="78"/>
      <c r="AZ130" s="78"/>
      <c r="BA130" s="78"/>
      <c r="BB130" s="77"/>
      <c r="BC130" s="85"/>
      <c r="BD130" s="78"/>
      <c r="BE130" s="78"/>
      <c r="BF130" s="77"/>
      <c r="BG130" s="83"/>
      <c r="BH130" s="77"/>
      <c r="BI130" s="78"/>
      <c r="BJ130" s="77"/>
      <c r="BK130" s="85"/>
      <c r="BL130" s="84"/>
      <c r="BM130" s="78"/>
      <c r="BN130" s="77"/>
      <c r="BO130" s="83"/>
      <c r="BP130" s="77"/>
      <c r="BQ130" s="78"/>
      <c r="BR130" s="86"/>
      <c r="BS130" s="86"/>
      <c r="BT130" s="73"/>
      <c r="BU130" s="187"/>
      <c r="BV130" s="196"/>
      <c r="BW130" s="197"/>
      <c r="BX130" s="75"/>
      <c r="BY130" s="187"/>
      <c r="BZ130" s="188"/>
      <c r="CA130" s="77"/>
      <c r="CB130" s="75"/>
      <c r="CC130" s="187"/>
      <c r="CD130" s="79"/>
      <c r="CE130" s="79"/>
      <c r="CF130" s="75"/>
      <c r="CG130" s="187"/>
      <c r="CH130" s="188"/>
      <c r="CI130" s="77"/>
      <c r="CJ130" s="80"/>
      <c r="CK130" s="187"/>
      <c r="CL130" s="79"/>
      <c r="CM130" s="79"/>
      <c r="CN130" s="75"/>
      <c r="CO130" s="187"/>
      <c r="CP130" s="188"/>
      <c r="CQ130" s="77"/>
      <c r="CR130" s="189"/>
      <c r="CS130" s="187"/>
      <c r="CT130" s="79"/>
      <c r="CU130" s="79"/>
      <c r="CV130" s="75"/>
      <c r="CW130" s="187"/>
      <c r="CX130" s="188"/>
      <c r="CY130" s="77"/>
      <c r="CZ130" s="189"/>
      <c r="DA130" s="187"/>
      <c r="DB130" s="79"/>
      <c r="DC130" s="79"/>
      <c r="DD130" s="75"/>
      <c r="DE130" s="187"/>
      <c r="DF130" s="188"/>
      <c r="DG130" s="77"/>
      <c r="DH130" s="189"/>
      <c r="DI130" s="187"/>
      <c r="DJ130" s="79"/>
      <c r="DK130" s="81"/>
      <c r="DL130" s="75"/>
      <c r="DM130" s="187"/>
      <c r="DN130" s="188"/>
      <c r="DO130" s="77"/>
      <c r="DP130" s="189"/>
      <c r="DQ130" s="187"/>
      <c r="DR130" s="79"/>
      <c r="DS130" s="79"/>
      <c r="DT130" s="75"/>
      <c r="DU130" s="187"/>
      <c r="DV130" s="188"/>
      <c r="DW130" s="77"/>
      <c r="DX130" s="189"/>
      <c r="DY130" s="187"/>
      <c r="DZ130" s="79"/>
      <c r="EA130" s="79"/>
      <c r="EB130" s="75"/>
      <c r="EC130" s="187"/>
      <c r="ED130" s="188"/>
      <c r="EE130" s="77"/>
      <c r="EF130" s="82"/>
      <c r="EG130" s="190"/>
      <c r="EH130" s="190"/>
      <c r="EI130" s="73"/>
      <c r="EJ130" s="191"/>
      <c r="EK130" s="73"/>
    </row>
    <row r="131" spans="2:141" ht="15.75">
      <c r="B131" s="78"/>
      <c r="C131" s="84"/>
      <c r="D131" s="84"/>
      <c r="E131" s="84"/>
      <c r="F131" s="78"/>
      <c r="G131" s="84"/>
      <c r="H131" s="84"/>
      <c r="I131" s="77"/>
      <c r="J131" s="77"/>
      <c r="K131" s="77"/>
      <c r="L131" s="85"/>
      <c r="M131" s="85"/>
      <c r="N131" s="85"/>
      <c r="O131" s="84"/>
      <c r="P131" s="84"/>
      <c r="Q131" s="84"/>
      <c r="R131" s="77"/>
      <c r="S131" s="83"/>
      <c r="T131" s="77"/>
      <c r="U131" s="78"/>
      <c r="V131" s="78"/>
      <c r="W131" s="78"/>
      <c r="X131" s="78"/>
      <c r="Y131" s="78"/>
      <c r="Z131" s="78"/>
      <c r="AA131" s="78"/>
      <c r="AB131" s="78"/>
      <c r="AC131" s="78"/>
      <c r="AD131" s="77"/>
      <c r="AE131" s="85"/>
      <c r="AF131" s="84"/>
      <c r="AG131" s="78"/>
      <c r="AH131" s="77"/>
      <c r="AI131" s="83"/>
      <c r="AJ131" s="77"/>
      <c r="AK131" s="78"/>
      <c r="AL131" s="77"/>
      <c r="AM131" s="85"/>
      <c r="AN131" s="84"/>
      <c r="AO131" s="78"/>
      <c r="AP131" s="77"/>
      <c r="AQ131" s="83"/>
      <c r="AR131" s="77"/>
      <c r="AS131" s="78"/>
      <c r="AT131" s="78"/>
      <c r="AU131" s="78"/>
      <c r="AV131" s="78"/>
      <c r="AW131" s="78"/>
      <c r="AX131" s="78"/>
      <c r="AY131" s="78"/>
      <c r="AZ131" s="78"/>
      <c r="BA131" s="78"/>
      <c r="BB131" s="77"/>
      <c r="BC131" s="85"/>
      <c r="BD131" s="78"/>
      <c r="BE131" s="78"/>
      <c r="BF131" s="77"/>
      <c r="BG131" s="83"/>
      <c r="BH131" s="77"/>
      <c r="BI131" s="78"/>
      <c r="BJ131" s="77"/>
      <c r="BK131" s="85"/>
      <c r="BL131" s="84"/>
      <c r="BM131" s="78"/>
      <c r="BN131" s="77"/>
      <c r="BO131" s="83"/>
      <c r="BP131" s="77"/>
      <c r="BQ131" s="78"/>
      <c r="BR131" s="86"/>
      <c r="BS131" s="86"/>
      <c r="BT131" s="73"/>
      <c r="BU131" s="187"/>
      <c r="BV131" s="196"/>
      <c r="BW131" s="197"/>
      <c r="BX131" s="75"/>
      <c r="BY131" s="187"/>
      <c r="BZ131" s="188"/>
      <c r="CA131" s="77"/>
      <c r="CB131" s="75"/>
      <c r="CC131" s="187"/>
      <c r="CD131" s="79"/>
      <c r="CE131" s="79"/>
      <c r="CF131" s="75"/>
      <c r="CG131" s="187"/>
      <c r="CH131" s="188"/>
      <c r="CI131" s="77"/>
      <c r="CJ131" s="80"/>
      <c r="CK131" s="187"/>
      <c r="CL131" s="79"/>
      <c r="CM131" s="79"/>
      <c r="CN131" s="75"/>
      <c r="CO131" s="187"/>
      <c r="CP131" s="188"/>
      <c r="CQ131" s="77"/>
      <c r="CR131" s="189"/>
      <c r="CS131" s="187"/>
      <c r="CT131" s="79"/>
      <c r="CU131" s="79"/>
      <c r="CV131" s="75"/>
      <c r="CW131" s="187"/>
      <c r="CX131" s="188"/>
      <c r="CY131" s="77"/>
      <c r="CZ131" s="189"/>
      <c r="DA131" s="187"/>
      <c r="DB131" s="79"/>
      <c r="DC131" s="79"/>
      <c r="DD131" s="75"/>
      <c r="DE131" s="187"/>
      <c r="DF131" s="188"/>
      <c r="DG131" s="77"/>
      <c r="DH131" s="189"/>
      <c r="DI131" s="187"/>
      <c r="DJ131" s="79"/>
      <c r="DK131" s="81"/>
      <c r="DL131" s="75"/>
      <c r="DM131" s="187"/>
      <c r="DN131" s="188"/>
      <c r="DO131" s="77"/>
      <c r="DP131" s="189"/>
      <c r="DQ131" s="187"/>
      <c r="DR131" s="79"/>
      <c r="DS131" s="79"/>
      <c r="DT131" s="75"/>
      <c r="DU131" s="187"/>
      <c r="DV131" s="188"/>
      <c r="DW131" s="77"/>
      <c r="DX131" s="189"/>
      <c r="DY131" s="187"/>
      <c r="DZ131" s="79"/>
      <c r="EA131" s="79"/>
      <c r="EB131" s="75"/>
      <c r="EC131" s="187"/>
      <c r="ED131" s="188"/>
      <c r="EE131" s="77"/>
      <c r="EF131" s="82"/>
      <c r="EG131" s="190"/>
      <c r="EH131" s="190"/>
      <c r="EI131" s="73"/>
      <c r="EJ131" s="191"/>
      <c r="EK131" s="73"/>
    </row>
    <row r="132" spans="2:141" ht="15.75">
      <c r="B132" s="78"/>
      <c r="C132" s="84"/>
      <c r="D132" s="84"/>
      <c r="E132" s="84"/>
      <c r="F132" s="78"/>
      <c r="G132" s="84"/>
      <c r="H132" s="84"/>
      <c r="I132" s="77"/>
      <c r="J132" s="77"/>
      <c r="K132" s="77"/>
      <c r="L132" s="85"/>
      <c r="M132" s="85"/>
      <c r="N132" s="85"/>
      <c r="O132" s="84"/>
      <c r="P132" s="84"/>
      <c r="Q132" s="84"/>
      <c r="R132" s="77"/>
      <c r="S132" s="83"/>
      <c r="T132" s="77"/>
      <c r="U132" s="78"/>
      <c r="V132" s="78"/>
      <c r="W132" s="78"/>
      <c r="X132" s="78"/>
      <c r="Y132" s="78"/>
      <c r="Z132" s="78"/>
      <c r="AA132" s="78"/>
      <c r="AB132" s="78"/>
      <c r="AC132" s="78"/>
      <c r="AD132" s="77"/>
      <c r="AE132" s="85"/>
      <c r="AF132" s="84"/>
      <c r="AG132" s="78"/>
      <c r="AH132" s="77"/>
      <c r="AI132" s="83"/>
      <c r="AJ132" s="77"/>
      <c r="AK132" s="78"/>
      <c r="AL132" s="77"/>
      <c r="AM132" s="85"/>
      <c r="AN132" s="84"/>
      <c r="AO132" s="78"/>
      <c r="AP132" s="77"/>
      <c r="AQ132" s="83"/>
      <c r="AR132" s="77"/>
      <c r="AS132" s="78"/>
      <c r="AT132" s="78"/>
      <c r="AU132" s="78"/>
      <c r="AV132" s="78"/>
      <c r="AW132" s="78"/>
      <c r="AX132" s="78"/>
      <c r="AY132" s="78"/>
      <c r="AZ132" s="78"/>
      <c r="BA132" s="78"/>
      <c r="BB132" s="77"/>
      <c r="BC132" s="85"/>
      <c r="BD132" s="78"/>
      <c r="BE132" s="78"/>
      <c r="BF132" s="77"/>
      <c r="BG132" s="83"/>
      <c r="BH132" s="77"/>
      <c r="BI132" s="78"/>
      <c r="BJ132" s="77"/>
      <c r="BK132" s="85"/>
      <c r="BL132" s="84"/>
      <c r="BM132" s="78"/>
      <c r="BN132" s="77"/>
      <c r="BO132" s="83"/>
      <c r="BP132" s="77"/>
      <c r="BQ132" s="78"/>
      <c r="BR132" s="86"/>
      <c r="BS132" s="86"/>
      <c r="BT132" s="73"/>
      <c r="BU132" s="187"/>
      <c r="BV132" s="196"/>
      <c r="BW132" s="197"/>
      <c r="BX132" s="75"/>
      <c r="BY132" s="187"/>
      <c r="BZ132" s="188"/>
      <c r="CA132" s="77"/>
      <c r="CB132" s="75"/>
      <c r="CC132" s="187"/>
      <c r="CD132" s="79"/>
      <c r="CE132" s="79"/>
      <c r="CF132" s="75"/>
      <c r="CG132" s="187"/>
      <c r="CH132" s="188"/>
      <c r="CI132" s="77"/>
      <c r="CJ132" s="80"/>
      <c r="CK132" s="187"/>
      <c r="CL132" s="79"/>
      <c r="CM132" s="79"/>
      <c r="CN132" s="75"/>
      <c r="CO132" s="187"/>
      <c r="CP132" s="188"/>
      <c r="CQ132" s="77"/>
      <c r="CR132" s="189"/>
      <c r="CS132" s="187"/>
      <c r="CT132" s="79"/>
      <c r="CU132" s="79"/>
      <c r="CV132" s="75"/>
      <c r="CW132" s="187"/>
      <c r="CX132" s="188"/>
      <c r="CY132" s="77"/>
      <c r="CZ132" s="189"/>
      <c r="DA132" s="187"/>
      <c r="DB132" s="79"/>
      <c r="DC132" s="79"/>
      <c r="DD132" s="75"/>
      <c r="DE132" s="187"/>
      <c r="DF132" s="188"/>
      <c r="DG132" s="77"/>
      <c r="DH132" s="189"/>
      <c r="DI132" s="187"/>
      <c r="DJ132" s="79"/>
      <c r="DK132" s="81"/>
      <c r="DL132" s="75"/>
      <c r="DM132" s="187"/>
      <c r="DN132" s="188"/>
      <c r="DO132" s="77"/>
      <c r="DP132" s="189"/>
      <c r="DQ132" s="187"/>
      <c r="DR132" s="79"/>
      <c r="DS132" s="79"/>
      <c r="DT132" s="75"/>
      <c r="DU132" s="187"/>
      <c r="DV132" s="188"/>
      <c r="DW132" s="77"/>
      <c r="DX132" s="189"/>
      <c r="DY132" s="187"/>
      <c r="DZ132" s="79"/>
      <c r="EA132" s="79"/>
      <c r="EB132" s="75"/>
      <c r="EC132" s="187"/>
      <c r="ED132" s="188"/>
      <c r="EE132" s="77"/>
      <c r="EF132" s="82"/>
      <c r="EG132" s="190"/>
      <c r="EH132" s="190"/>
      <c r="EI132" s="73"/>
      <c r="EJ132" s="191"/>
      <c r="EK132" s="73"/>
    </row>
    <row r="133" spans="2:141" ht="15.75">
      <c r="B133" s="78"/>
      <c r="C133" s="84"/>
      <c r="D133" s="84"/>
      <c r="E133" s="84"/>
      <c r="F133" s="78"/>
      <c r="G133" s="84"/>
      <c r="H133" s="84"/>
      <c r="I133" s="77"/>
      <c r="J133" s="77"/>
      <c r="K133" s="77"/>
      <c r="L133" s="85"/>
      <c r="M133" s="85"/>
      <c r="N133" s="85"/>
      <c r="O133" s="84"/>
      <c r="P133" s="84"/>
      <c r="Q133" s="84"/>
      <c r="R133" s="77"/>
      <c r="S133" s="83"/>
      <c r="T133" s="77"/>
      <c r="U133" s="78"/>
      <c r="V133" s="78"/>
      <c r="W133" s="78"/>
      <c r="X133" s="78"/>
      <c r="Y133" s="78"/>
      <c r="Z133" s="78"/>
      <c r="AA133" s="78"/>
      <c r="AB133" s="78"/>
      <c r="AC133" s="78"/>
      <c r="AD133" s="77"/>
      <c r="AE133" s="85"/>
      <c r="AF133" s="84"/>
      <c r="AG133" s="78"/>
      <c r="AH133" s="77"/>
      <c r="AI133" s="83"/>
      <c r="AJ133" s="77"/>
      <c r="AK133" s="78"/>
      <c r="AL133" s="77"/>
      <c r="AM133" s="85"/>
      <c r="AN133" s="84"/>
      <c r="AO133" s="78"/>
      <c r="AP133" s="77"/>
      <c r="AQ133" s="83"/>
      <c r="AR133" s="77"/>
      <c r="AS133" s="78"/>
      <c r="AT133" s="78"/>
      <c r="AU133" s="78"/>
      <c r="AV133" s="78"/>
      <c r="AW133" s="78"/>
      <c r="AX133" s="78"/>
      <c r="AY133" s="78"/>
      <c r="AZ133" s="78"/>
      <c r="BA133" s="78"/>
      <c r="BB133" s="77"/>
      <c r="BC133" s="85"/>
      <c r="BD133" s="78"/>
      <c r="BE133" s="78"/>
      <c r="BF133" s="77"/>
      <c r="BG133" s="83"/>
      <c r="BH133" s="77"/>
      <c r="BI133" s="78"/>
      <c r="BJ133" s="77"/>
      <c r="BK133" s="85"/>
      <c r="BL133" s="84"/>
      <c r="BM133" s="78"/>
      <c r="BN133" s="77"/>
      <c r="BO133" s="83"/>
      <c r="BP133" s="77"/>
      <c r="BQ133" s="78"/>
      <c r="BR133" s="86"/>
      <c r="BS133" s="86"/>
      <c r="BT133" s="73"/>
      <c r="BU133" s="187"/>
      <c r="BV133" s="196"/>
      <c r="BW133" s="197"/>
      <c r="BX133" s="75"/>
      <c r="BY133" s="187"/>
      <c r="BZ133" s="188"/>
      <c r="CA133" s="77"/>
      <c r="CB133" s="75"/>
      <c r="CC133" s="187"/>
      <c r="CD133" s="79"/>
      <c r="CE133" s="79"/>
      <c r="CF133" s="75"/>
      <c r="CG133" s="187"/>
      <c r="CH133" s="188"/>
      <c r="CI133" s="77"/>
      <c r="CJ133" s="80"/>
      <c r="CK133" s="187"/>
      <c r="CL133" s="79"/>
      <c r="CM133" s="79"/>
      <c r="CN133" s="75"/>
      <c r="CO133" s="187"/>
      <c r="CP133" s="188"/>
      <c r="CQ133" s="77"/>
      <c r="CR133" s="189"/>
      <c r="CS133" s="187"/>
      <c r="CT133" s="79"/>
      <c r="CU133" s="79"/>
      <c r="CV133" s="75"/>
      <c r="CW133" s="187"/>
      <c r="CX133" s="188"/>
      <c r="CY133" s="77"/>
      <c r="CZ133" s="189"/>
      <c r="DA133" s="187"/>
      <c r="DB133" s="79"/>
      <c r="DC133" s="79"/>
      <c r="DD133" s="75"/>
      <c r="DE133" s="187"/>
      <c r="DF133" s="188"/>
      <c r="DG133" s="77"/>
      <c r="DH133" s="189"/>
      <c r="DI133" s="187"/>
      <c r="DJ133" s="79"/>
      <c r="DK133" s="81"/>
      <c r="DL133" s="75"/>
      <c r="DM133" s="187"/>
      <c r="DN133" s="188"/>
      <c r="DO133" s="77"/>
      <c r="DP133" s="189"/>
      <c r="DQ133" s="187"/>
      <c r="DR133" s="79"/>
      <c r="DS133" s="79"/>
      <c r="DT133" s="75"/>
      <c r="DU133" s="187"/>
      <c r="DV133" s="188"/>
      <c r="DW133" s="77"/>
      <c r="DX133" s="189"/>
      <c r="DY133" s="187"/>
      <c r="DZ133" s="79"/>
      <c r="EA133" s="79"/>
      <c r="EB133" s="75"/>
      <c r="EC133" s="187"/>
      <c r="ED133" s="188"/>
      <c r="EE133" s="77"/>
      <c r="EF133" s="82"/>
      <c r="EG133" s="190"/>
      <c r="EH133" s="190"/>
      <c r="EI133" s="73"/>
      <c r="EJ133" s="191"/>
      <c r="EK133" s="73"/>
    </row>
    <row r="134" spans="2:141" ht="15.75">
      <c r="B134" s="78"/>
      <c r="C134" s="84"/>
      <c r="D134" s="84"/>
      <c r="E134" s="84"/>
      <c r="F134" s="78"/>
      <c r="G134" s="84"/>
      <c r="H134" s="84"/>
      <c r="I134" s="77"/>
      <c r="J134" s="77"/>
      <c r="K134" s="77"/>
      <c r="L134" s="85"/>
      <c r="M134" s="85"/>
      <c r="N134" s="85"/>
      <c r="O134" s="84"/>
      <c r="P134" s="84"/>
      <c r="Q134" s="84"/>
      <c r="R134" s="77"/>
      <c r="S134" s="83"/>
      <c r="T134" s="77"/>
      <c r="U134" s="78"/>
      <c r="V134" s="78"/>
      <c r="W134" s="78"/>
      <c r="X134" s="78"/>
      <c r="Y134" s="78"/>
      <c r="Z134" s="78"/>
      <c r="AA134" s="78"/>
      <c r="AB134" s="78"/>
      <c r="AC134" s="78"/>
      <c r="AD134" s="77"/>
      <c r="AE134" s="85"/>
      <c r="AF134" s="84"/>
      <c r="AG134" s="78"/>
      <c r="AH134" s="77"/>
      <c r="AI134" s="83"/>
      <c r="AJ134" s="77"/>
      <c r="AK134" s="78"/>
      <c r="AL134" s="77"/>
      <c r="AM134" s="85"/>
      <c r="AN134" s="84"/>
      <c r="AO134" s="78"/>
      <c r="AP134" s="77"/>
      <c r="AQ134" s="83"/>
      <c r="AR134" s="77"/>
      <c r="AS134" s="78"/>
      <c r="AT134" s="78"/>
      <c r="AU134" s="78"/>
      <c r="AV134" s="78"/>
      <c r="AW134" s="78"/>
      <c r="AX134" s="78"/>
      <c r="AY134" s="78"/>
      <c r="AZ134" s="78"/>
      <c r="BA134" s="78"/>
      <c r="BB134" s="77"/>
      <c r="BC134" s="85"/>
      <c r="BD134" s="78"/>
      <c r="BE134" s="78"/>
      <c r="BF134" s="77"/>
      <c r="BG134" s="83"/>
      <c r="BH134" s="77"/>
      <c r="BI134" s="78"/>
      <c r="BJ134" s="77"/>
      <c r="BK134" s="85"/>
      <c r="BL134" s="84"/>
      <c r="BM134" s="78"/>
      <c r="BN134" s="77"/>
      <c r="BO134" s="83"/>
      <c r="BP134" s="77"/>
      <c r="BQ134" s="78"/>
      <c r="BR134" s="86"/>
      <c r="BS134" s="86"/>
      <c r="BT134" s="73"/>
      <c r="BU134" s="187"/>
      <c r="BV134" s="196"/>
      <c r="BW134" s="197"/>
      <c r="BX134" s="75"/>
      <c r="BY134" s="187"/>
      <c r="BZ134" s="188"/>
      <c r="CA134" s="77"/>
      <c r="CB134" s="75"/>
      <c r="CC134" s="187"/>
      <c r="CD134" s="79"/>
      <c r="CE134" s="79"/>
      <c r="CF134" s="75"/>
      <c r="CG134" s="187"/>
      <c r="CH134" s="188"/>
      <c r="CI134" s="77"/>
      <c r="CJ134" s="80"/>
      <c r="CK134" s="187"/>
      <c r="CL134" s="79"/>
      <c r="CM134" s="79"/>
      <c r="CN134" s="75"/>
      <c r="CO134" s="187"/>
      <c r="CP134" s="188"/>
      <c r="CQ134" s="77"/>
      <c r="CR134" s="189"/>
      <c r="CS134" s="187"/>
      <c r="CT134" s="79"/>
      <c r="CU134" s="79"/>
      <c r="CV134" s="75"/>
      <c r="CW134" s="187"/>
      <c r="CX134" s="188"/>
      <c r="CY134" s="77"/>
      <c r="CZ134" s="189"/>
      <c r="DA134" s="187"/>
      <c r="DB134" s="79"/>
      <c r="DC134" s="79"/>
      <c r="DD134" s="75"/>
      <c r="DE134" s="187"/>
      <c r="DF134" s="188"/>
      <c r="DG134" s="77"/>
      <c r="DH134" s="189"/>
      <c r="DI134" s="187"/>
      <c r="DJ134" s="79"/>
      <c r="DK134" s="81"/>
      <c r="DL134" s="75"/>
      <c r="DM134" s="187"/>
      <c r="DN134" s="188"/>
      <c r="DO134" s="77"/>
      <c r="DP134" s="189"/>
      <c r="DQ134" s="187"/>
      <c r="DR134" s="79"/>
      <c r="DS134" s="79"/>
      <c r="DT134" s="75"/>
      <c r="DU134" s="187"/>
      <c r="DV134" s="188"/>
      <c r="DW134" s="77"/>
      <c r="DX134" s="189"/>
      <c r="DY134" s="187"/>
      <c r="DZ134" s="79"/>
      <c r="EA134" s="79"/>
      <c r="EB134" s="75"/>
      <c r="EC134" s="187"/>
      <c r="ED134" s="188"/>
      <c r="EE134" s="77"/>
      <c r="EF134" s="82"/>
      <c r="EG134" s="190"/>
      <c r="EH134" s="190"/>
      <c r="EI134" s="73"/>
      <c r="EJ134" s="191"/>
      <c r="EK134" s="73"/>
    </row>
    <row r="135" spans="2:141" ht="15.75">
      <c r="B135" s="78"/>
      <c r="C135" s="84"/>
      <c r="D135" s="84"/>
      <c r="E135" s="84"/>
      <c r="F135" s="78"/>
      <c r="G135" s="84"/>
      <c r="H135" s="84"/>
      <c r="I135" s="77"/>
      <c r="J135" s="77"/>
      <c r="K135" s="77"/>
      <c r="L135" s="85"/>
      <c r="M135" s="85"/>
      <c r="N135" s="85"/>
      <c r="O135" s="84"/>
      <c r="P135" s="84"/>
      <c r="Q135" s="84"/>
      <c r="R135" s="77"/>
      <c r="S135" s="83"/>
      <c r="T135" s="77"/>
      <c r="U135" s="78"/>
      <c r="V135" s="78"/>
      <c r="W135" s="78"/>
      <c r="X135" s="78"/>
      <c r="Y135" s="78"/>
      <c r="Z135" s="78"/>
      <c r="AA135" s="78"/>
      <c r="AB135" s="78"/>
      <c r="AC135" s="78"/>
      <c r="AD135" s="77"/>
      <c r="AE135" s="85"/>
      <c r="AF135" s="84"/>
      <c r="AG135" s="78"/>
      <c r="AH135" s="77"/>
      <c r="AI135" s="83"/>
      <c r="AJ135" s="77"/>
      <c r="AK135" s="78"/>
      <c r="AL135" s="77"/>
      <c r="AM135" s="85"/>
      <c r="AN135" s="84"/>
      <c r="AO135" s="78"/>
      <c r="AP135" s="77"/>
      <c r="AQ135" s="83"/>
      <c r="AR135" s="77"/>
      <c r="AS135" s="78"/>
      <c r="AT135" s="78"/>
      <c r="AU135" s="78"/>
      <c r="AV135" s="78"/>
      <c r="AW135" s="78"/>
      <c r="AX135" s="78"/>
      <c r="AY135" s="78"/>
      <c r="AZ135" s="78"/>
      <c r="BA135" s="78"/>
      <c r="BB135" s="77"/>
      <c r="BC135" s="85"/>
      <c r="BD135" s="78"/>
      <c r="BE135" s="78"/>
      <c r="BF135" s="77"/>
      <c r="BG135" s="83"/>
      <c r="BH135" s="77"/>
      <c r="BI135" s="78"/>
      <c r="BJ135" s="77"/>
      <c r="BK135" s="85"/>
      <c r="BL135" s="84"/>
      <c r="BM135" s="78"/>
      <c r="BN135" s="77"/>
      <c r="BO135" s="83"/>
      <c r="BP135" s="77"/>
      <c r="BQ135" s="78"/>
      <c r="BR135" s="86"/>
      <c r="BS135" s="86"/>
      <c r="BT135" s="73"/>
      <c r="BU135" s="187"/>
      <c r="BV135" s="196"/>
      <c r="BW135" s="197"/>
      <c r="BX135" s="75"/>
      <c r="BY135" s="187"/>
      <c r="BZ135" s="188"/>
      <c r="CA135" s="77"/>
      <c r="CB135" s="75"/>
      <c r="CC135" s="187"/>
      <c r="CD135" s="79"/>
      <c r="CE135" s="79"/>
      <c r="CF135" s="75"/>
      <c r="CG135" s="187"/>
      <c r="CH135" s="188"/>
      <c r="CI135" s="77"/>
      <c r="CJ135" s="80"/>
      <c r="CK135" s="187"/>
      <c r="CL135" s="79"/>
      <c r="CM135" s="79"/>
      <c r="CN135" s="75"/>
      <c r="CO135" s="187"/>
      <c r="CP135" s="188"/>
      <c r="CQ135" s="77"/>
      <c r="CR135" s="189"/>
      <c r="CS135" s="187"/>
      <c r="CT135" s="79"/>
      <c r="CU135" s="79"/>
      <c r="CV135" s="75"/>
      <c r="CW135" s="187"/>
      <c r="CX135" s="188"/>
      <c r="CY135" s="77"/>
      <c r="CZ135" s="189"/>
      <c r="DA135" s="187"/>
      <c r="DB135" s="79"/>
      <c r="DC135" s="79"/>
      <c r="DD135" s="75"/>
      <c r="DE135" s="187"/>
      <c r="DF135" s="188"/>
      <c r="DG135" s="77"/>
      <c r="DH135" s="189"/>
      <c r="DI135" s="187"/>
      <c r="DJ135" s="79"/>
      <c r="DK135" s="81"/>
      <c r="DL135" s="75"/>
      <c r="DM135" s="187"/>
      <c r="DN135" s="188"/>
      <c r="DO135" s="77"/>
      <c r="DP135" s="189"/>
      <c r="DQ135" s="187"/>
      <c r="DR135" s="79"/>
      <c r="DS135" s="79"/>
      <c r="DT135" s="75"/>
      <c r="DU135" s="187"/>
      <c r="DV135" s="188"/>
      <c r="DW135" s="77"/>
      <c r="DX135" s="189"/>
      <c r="DY135" s="187"/>
      <c r="DZ135" s="79"/>
      <c r="EA135" s="79"/>
      <c r="EB135" s="75"/>
      <c r="EC135" s="187"/>
      <c r="ED135" s="188"/>
      <c r="EE135" s="77"/>
      <c r="EF135" s="82"/>
      <c r="EG135" s="190"/>
      <c r="EH135" s="190"/>
      <c r="EI135" s="73"/>
      <c r="EJ135" s="191"/>
      <c r="EK135" s="73"/>
    </row>
    <row r="136" spans="2:141" ht="15.75">
      <c r="B136" s="78"/>
      <c r="C136" s="84"/>
      <c r="D136" s="84"/>
      <c r="E136" s="84"/>
      <c r="F136" s="78"/>
      <c r="G136" s="84"/>
      <c r="H136" s="84"/>
      <c r="I136" s="77"/>
      <c r="J136" s="77"/>
      <c r="K136" s="77"/>
      <c r="L136" s="85"/>
      <c r="M136" s="85"/>
      <c r="N136" s="85"/>
      <c r="O136" s="84"/>
      <c r="P136" s="84"/>
      <c r="Q136" s="84"/>
      <c r="R136" s="77"/>
      <c r="S136" s="83"/>
      <c r="T136" s="77"/>
      <c r="U136" s="78"/>
      <c r="V136" s="78"/>
      <c r="W136" s="78"/>
      <c r="X136" s="78"/>
      <c r="Y136" s="78"/>
      <c r="Z136" s="78"/>
      <c r="AA136" s="78"/>
      <c r="AB136" s="78"/>
      <c r="AC136" s="78"/>
      <c r="AD136" s="77"/>
      <c r="AE136" s="85"/>
      <c r="AF136" s="84"/>
      <c r="AG136" s="78"/>
      <c r="AH136" s="77"/>
      <c r="AI136" s="83"/>
      <c r="AJ136" s="77"/>
      <c r="AK136" s="78"/>
      <c r="AL136" s="77"/>
      <c r="AM136" s="85"/>
      <c r="AN136" s="84"/>
      <c r="AO136" s="78"/>
      <c r="AP136" s="77"/>
      <c r="AQ136" s="83"/>
      <c r="AR136" s="77"/>
      <c r="AS136" s="78"/>
      <c r="AT136" s="78"/>
      <c r="AU136" s="78"/>
      <c r="AV136" s="78"/>
      <c r="AW136" s="78"/>
      <c r="AX136" s="78"/>
      <c r="AY136" s="78"/>
      <c r="AZ136" s="78"/>
      <c r="BA136" s="78"/>
      <c r="BB136" s="77"/>
      <c r="BC136" s="85"/>
      <c r="BD136" s="78"/>
      <c r="BE136" s="78"/>
      <c r="BF136" s="77"/>
      <c r="BG136" s="83"/>
      <c r="BH136" s="77"/>
      <c r="BI136" s="78"/>
      <c r="BJ136" s="77"/>
      <c r="BK136" s="85"/>
      <c r="BL136" s="84"/>
      <c r="BM136" s="78"/>
      <c r="BN136" s="77"/>
      <c r="BO136" s="83"/>
      <c r="BP136" s="77"/>
      <c r="BQ136" s="78"/>
      <c r="BR136" s="86"/>
      <c r="BS136" s="86"/>
      <c r="BT136" s="73"/>
      <c r="BU136" s="187"/>
      <c r="BV136" s="196"/>
      <c r="BW136" s="197"/>
      <c r="BX136" s="75"/>
      <c r="BY136" s="187"/>
      <c r="BZ136" s="188"/>
      <c r="CA136" s="77"/>
      <c r="CB136" s="75"/>
      <c r="CC136" s="187"/>
      <c r="CD136" s="79"/>
      <c r="CE136" s="79"/>
      <c r="CF136" s="75"/>
      <c r="CG136" s="187"/>
      <c r="CH136" s="188"/>
      <c r="CI136" s="77"/>
      <c r="CJ136" s="80"/>
      <c r="CK136" s="187"/>
      <c r="CL136" s="79"/>
      <c r="CM136" s="79"/>
      <c r="CN136" s="75"/>
      <c r="CO136" s="187"/>
      <c r="CP136" s="188"/>
      <c r="CQ136" s="77"/>
      <c r="CR136" s="189"/>
      <c r="CS136" s="187"/>
      <c r="CT136" s="79"/>
      <c r="CU136" s="79"/>
      <c r="CV136" s="75"/>
      <c r="CW136" s="187"/>
      <c r="CX136" s="188"/>
      <c r="CY136" s="77"/>
      <c r="CZ136" s="189"/>
      <c r="DA136" s="187"/>
      <c r="DB136" s="79"/>
      <c r="DC136" s="79"/>
      <c r="DD136" s="75"/>
      <c r="DE136" s="187"/>
      <c r="DF136" s="188"/>
      <c r="DG136" s="77"/>
      <c r="DH136" s="189"/>
      <c r="DI136" s="187"/>
      <c r="DJ136" s="79"/>
      <c r="DK136" s="81"/>
      <c r="DL136" s="75"/>
      <c r="DM136" s="187"/>
      <c r="DN136" s="188"/>
      <c r="DO136" s="77"/>
      <c r="DP136" s="189"/>
      <c r="DQ136" s="187"/>
      <c r="DR136" s="79"/>
      <c r="DS136" s="79"/>
      <c r="DT136" s="75"/>
      <c r="DU136" s="187"/>
      <c r="DV136" s="188"/>
      <c r="DW136" s="77"/>
      <c r="DX136" s="189"/>
      <c r="DY136" s="187"/>
      <c r="DZ136" s="79"/>
      <c r="EA136" s="79"/>
      <c r="EB136" s="75"/>
      <c r="EC136" s="187"/>
      <c r="ED136" s="188"/>
      <c r="EE136" s="77"/>
      <c r="EF136" s="82"/>
      <c r="EG136" s="190"/>
      <c r="EH136" s="190"/>
      <c r="EI136" s="73"/>
      <c r="EJ136" s="191"/>
      <c r="EK136" s="73"/>
    </row>
    <row r="137" spans="2:141" ht="15.7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71"/>
      <c r="P137" s="71"/>
      <c r="Q137" s="7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149"/>
      <c r="AE137" s="149"/>
      <c r="AF137" s="149"/>
      <c r="AG137" s="149"/>
      <c r="AH137" s="149"/>
      <c r="AI137" s="149"/>
      <c r="AJ137" s="149"/>
      <c r="AK137" s="149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86"/>
      <c r="BS137" s="86"/>
      <c r="BT137" s="73"/>
      <c r="BU137" s="187"/>
      <c r="BV137" s="196"/>
      <c r="BW137" s="197"/>
      <c r="BX137" s="75"/>
      <c r="BY137" s="187"/>
      <c r="BZ137" s="188"/>
      <c r="CA137" s="77"/>
      <c r="CB137" s="75"/>
      <c r="CC137" s="187"/>
      <c r="CD137" s="79"/>
      <c r="CE137" s="79"/>
      <c r="CF137" s="75"/>
      <c r="CG137" s="187"/>
      <c r="CH137" s="188"/>
      <c r="CI137" s="77"/>
      <c r="CJ137" s="80"/>
      <c r="CK137" s="187"/>
      <c r="CL137" s="79"/>
      <c r="CM137" s="79"/>
      <c r="CN137" s="75"/>
      <c r="CO137" s="187"/>
      <c r="CP137" s="188"/>
      <c r="CQ137" s="77"/>
      <c r="CR137" s="189"/>
      <c r="CS137" s="187"/>
      <c r="CT137" s="79"/>
      <c r="CU137" s="79"/>
      <c r="CV137" s="75"/>
      <c r="CW137" s="187"/>
      <c r="CX137" s="188"/>
      <c r="CY137" s="77"/>
      <c r="CZ137" s="189"/>
      <c r="DA137" s="187"/>
      <c r="DB137" s="79"/>
      <c r="DC137" s="79"/>
      <c r="DD137" s="75"/>
      <c r="DE137" s="187"/>
      <c r="DF137" s="188"/>
      <c r="DG137" s="77"/>
      <c r="DH137" s="189"/>
      <c r="DI137" s="187"/>
      <c r="DJ137" s="79"/>
      <c r="DK137" s="81"/>
      <c r="DL137" s="75"/>
      <c r="DM137" s="187"/>
      <c r="DN137" s="188"/>
      <c r="DO137" s="77"/>
      <c r="DP137" s="189"/>
      <c r="DQ137" s="652" t="s">
        <v>212</v>
      </c>
      <c r="DR137" s="653"/>
      <c r="DS137" s="653"/>
      <c r="DT137" s="653"/>
      <c r="DU137" s="653"/>
      <c r="DV137" s="654"/>
      <c r="DW137" s="211"/>
      <c r="DX137" s="134" t="s">
        <v>273</v>
      </c>
      <c r="DY137" s="134" t="s">
        <v>215</v>
      </c>
      <c r="DZ137" s="212"/>
      <c r="EA137" s="213"/>
      <c r="EB137" s="134" t="s">
        <v>216</v>
      </c>
      <c r="EC137" s="134"/>
      <c r="ED137" s="214"/>
      <c r="EE137" s="211"/>
      <c r="EF137" s="134" t="s">
        <v>274</v>
      </c>
      <c r="EG137" s="134"/>
      <c r="EH137" s="134" t="s">
        <v>17</v>
      </c>
      <c r="EI137" s="134" t="s">
        <v>217</v>
      </c>
      <c r="EJ137" s="134" t="s">
        <v>218</v>
      </c>
      <c r="EK137" s="134" t="s">
        <v>219</v>
      </c>
    </row>
    <row r="138" spans="2:141" ht="15.75">
      <c r="B138" s="75"/>
      <c r="C138" s="75"/>
      <c r="D138" s="140" t="s">
        <v>214</v>
      </c>
      <c r="E138" s="141"/>
      <c r="F138" s="21"/>
      <c r="G138" s="21"/>
      <c r="H138" s="21"/>
      <c r="I138" s="21"/>
      <c r="J138" s="21"/>
      <c r="K138" s="21"/>
      <c r="L138" s="21"/>
      <c r="M138" s="21"/>
      <c r="N138" s="21"/>
      <c r="O138" s="71"/>
      <c r="P138" s="71"/>
      <c r="Q138" s="7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149"/>
      <c r="AE138" s="149"/>
      <c r="AF138" s="149"/>
      <c r="AG138" s="149"/>
      <c r="AH138" s="149"/>
      <c r="AI138" s="149"/>
      <c r="AJ138" s="149"/>
      <c r="AK138" s="150" t="s">
        <v>221</v>
      </c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J138" s="21"/>
      <c r="BK138" s="21"/>
      <c r="BL138" s="21"/>
      <c r="BM138" s="21"/>
      <c r="BN138" s="21"/>
      <c r="BO138" s="21"/>
      <c r="BP138" s="21"/>
      <c r="BQ138" s="21"/>
      <c r="BR138" s="72"/>
      <c r="BS138" s="72"/>
      <c r="BT138" s="73"/>
      <c r="BU138" s="187"/>
      <c r="BV138" s="196"/>
      <c r="BW138" s="197"/>
      <c r="BX138" s="140" t="s">
        <v>220</v>
      </c>
      <c r="BY138" s="187"/>
      <c r="BZ138" s="188"/>
      <c r="CA138" s="77"/>
      <c r="CB138" s="75"/>
      <c r="CC138" s="187"/>
      <c r="CD138" s="79"/>
      <c r="CE138" s="79"/>
      <c r="CF138" s="75"/>
      <c r="CG138" s="187"/>
      <c r="CH138" s="188"/>
      <c r="CI138" s="77"/>
      <c r="CJ138" s="80"/>
      <c r="CK138" s="187"/>
      <c r="CL138" s="79"/>
      <c r="CM138" s="79"/>
      <c r="CN138" s="75"/>
      <c r="CO138" s="187"/>
      <c r="CP138" s="188"/>
      <c r="CQ138" s="77"/>
      <c r="CR138" s="189"/>
      <c r="CS138" s="187"/>
      <c r="CT138" s="79"/>
      <c r="CU138" s="79"/>
      <c r="CV138" s="75"/>
      <c r="CW138" s="187"/>
      <c r="CX138" s="188"/>
      <c r="CY138" s="77"/>
      <c r="CZ138" s="189"/>
      <c r="DA138" s="187"/>
      <c r="DB138" s="79"/>
      <c r="DC138" s="79"/>
      <c r="DD138" s="75"/>
      <c r="DE138" s="187"/>
      <c r="DF138" s="188"/>
      <c r="DG138" s="77"/>
      <c r="DH138" s="189"/>
      <c r="DI138" s="187"/>
      <c r="DJ138" s="79"/>
      <c r="DK138" s="81"/>
      <c r="DL138" s="75"/>
      <c r="DM138" s="187"/>
      <c r="DN138" s="188"/>
      <c r="DO138" s="77"/>
      <c r="DP138" s="189"/>
      <c r="DQ138" s="652" t="s">
        <v>275</v>
      </c>
      <c r="DR138" s="653"/>
      <c r="DS138" s="653"/>
      <c r="DT138" s="653"/>
      <c r="DU138" s="653"/>
      <c r="DV138" s="654"/>
      <c r="DW138" s="211"/>
      <c r="DX138" s="169">
        <f>COUNTIF($EI$7:$EI$85,"XS")</f>
        <v>0</v>
      </c>
      <c r="DY138" s="169">
        <f>COUNTIF($EI$7:$EI$73,"Giỏi")</f>
        <v>3</v>
      </c>
      <c r="DZ138" s="212"/>
      <c r="EA138" s="213"/>
      <c r="EB138" s="169">
        <f>COUNTIF($EI$7:$EI$73,"Khá")</f>
        <v>7</v>
      </c>
      <c r="EC138" s="169"/>
      <c r="ED138" s="214"/>
      <c r="EE138" s="211"/>
      <c r="EF138" s="169">
        <f>COUNTIF($EI$7:$EI$73,"TBK")</f>
        <v>35</v>
      </c>
      <c r="EG138" s="169"/>
      <c r="EH138" s="169">
        <f>COUNTIF($EI$7:$EI$73,"TB")</f>
        <v>14</v>
      </c>
      <c r="EI138" s="169">
        <f>COUNTIF($EI$7:$EI$73,"Yếu")</f>
        <v>0</v>
      </c>
      <c r="EJ138" s="169">
        <f>COUNTIF($EI$7:$EI$73,"Kém")</f>
        <v>1</v>
      </c>
      <c r="EK138" s="169">
        <f>SUM(DX138:EJ138)</f>
        <v>60</v>
      </c>
    </row>
    <row r="139" spans="2:237" s="143" customFormat="1" ht="15.75">
      <c r="B139" s="75"/>
      <c r="C139" s="75"/>
      <c r="D139" s="140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2"/>
      <c r="P139" s="142"/>
      <c r="Q139" s="142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51"/>
      <c r="AE139" s="151"/>
      <c r="AF139" s="151"/>
      <c r="AG139" s="151"/>
      <c r="AH139" s="151"/>
      <c r="AI139" s="151"/>
      <c r="AJ139" s="151"/>
      <c r="AK139" s="151"/>
      <c r="AL139" s="141"/>
      <c r="AM139" s="141"/>
      <c r="AN139" s="141"/>
      <c r="AO139" s="141"/>
      <c r="AP139" s="141"/>
      <c r="AQ139" s="141"/>
      <c r="AR139" s="141"/>
      <c r="AS139" s="141"/>
      <c r="AT139" s="141"/>
      <c r="AU139" s="141"/>
      <c r="AV139" s="141"/>
      <c r="AW139" s="141"/>
      <c r="AX139" s="141"/>
      <c r="AY139" s="141"/>
      <c r="AZ139" s="141"/>
      <c r="BA139" s="141"/>
      <c r="BB139" s="141"/>
      <c r="BC139" s="141"/>
      <c r="BD139" s="141"/>
      <c r="BE139" s="141"/>
      <c r="BF139" s="141"/>
      <c r="BG139" s="141"/>
      <c r="BH139" s="141"/>
      <c r="BI139" s="141"/>
      <c r="BJ139" s="141"/>
      <c r="BK139" s="141"/>
      <c r="BL139" s="141"/>
      <c r="BM139" s="141"/>
      <c r="BN139" s="141"/>
      <c r="BO139" s="141"/>
      <c r="BP139" s="141"/>
      <c r="BQ139" s="141"/>
      <c r="BR139" s="72"/>
      <c r="BS139" s="72"/>
      <c r="BT139" s="73"/>
      <c r="BU139" s="77"/>
      <c r="BV139" s="85"/>
      <c r="BW139" s="84"/>
      <c r="BX139" s="78"/>
      <c r="BY139" s="77"/>
      <c r="BZ139" s="83"/>
      <c r="CA139" s="77"/>
      <c r="CB139" s="78"/>
      <c r="CC139" s="77"/>
      <c r="CD139" s="79"/>
      <c r="CE139" s="79"/>
      <c r="CF139" s="78"/>
      <c r="CG139" s="77"/>
      <c r="CH139" s="83"/>
      <c r="CI139" s="77"/>
      <c r="CJ139" s="80"/>
      <c r="CK139" s="77"/>
      <c r="CL139" s="79"/>
      <c r="CM139" s="79"/>
      <c r="CN139" s="78"/>
      <c r="CO139" s="77"/>
      <c r="CP139" s="83"/>
      <c r="CQ139" s="77"/>
      <c r="CR139" s="82"/>
      <c r="CS139" s="77"/>
      <c r="CT139" s="79"/>
      <c r="CU139" s="79"/>
      <c r="CV139" s="87"/>
      <c r="CW139" s="77"/>
      <c r="CX139" s="83"/>
      <c r="CY139" s="77"/>
      <c r="CZ139" s="80"/>
      <c r="DA139" s="77"/>
      <c r="DB139" s="79"/>
      <c r="DC139" s="79"/>
      <c r="DD139" s="78"/>
      <c r="DE139" s="77"/>
      <c r="DF139" s="83"/>
      <c r="DG139" s="77"/>
      <c r="DH139" s="82"/>
      <c r="DI139" s="77"/>
      <c r="DJ139" s="79"/>
      <c r="DK139" s="81"/>
      <c r="DL139" s="78"/>
      <c r="DM139" s="77"/>
      <c r="DN139" s="83"/>
      <c r="DO139" s="77"/>
      <c r="DP139" s="80"/>
      <c r="DQ139" s="652" t="s">
        <v>213</v>
      </c>
      <c r="DR139" s="653"/>
      <c r="DS139" s="653"/>
      <c r="DT139" s="653"/>
      <c r="DU139" s="653"/>
      <c r="DV139" s="654"/>
      <c r="DW139" s="211"/>
      <c r="DX139" s="135">
        <f>DX138*100/$EK$138</f>
        <v>0</v>
      </c>
      <c r="DY139" s="135">
        <f>DY138*100/$EK$138</f>
        <v>5</v>
      </c>
      <c r="DZ139" s="212"/>
      <c r="EA139" s="213"/>
      <c r="EB139" s="135">
        <f>EB138*100/$EK$138</f>
        <v>11.666666666666666</v>
      </c>
      <c r="EC139" s="165"/>
      <c r="ED139" s="214"/>
      <c r="EE139" s="211"/>
      <c r="EF139" s="135">
        <f>EF138*100/$EK$138</f>
        <v>58.333333333333336</v>
      </c>
      <c r="EG139" s="135"/>
      <c r="EH139" s="135">
        <f>EH138*100/$EK$138</f>
        <v>23.333333333333332</v>
      </c>
      <c r="EI139" s="135">
        <f>EI138*100/$EK$138</f>
        <v>0</v>
      </c>
      <c r="EJ139" s="135">
        <f>EJ138*100/$EK$138</f>
        <v>1.6666666666666667</v>
      </c>
      <c r="EK139" s="169">
        <f>SUM(DX139:EJ139)</f>
        <v>100</v>
      </c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610"/>
      <c r="HY139" s="610"/>
      <c r="HZ139" s="610"/>
      <c r="IA139" s="611"/>
      <c r="IB139" s="610"/>
      <c r="IC139" s="610"/>
    </row>
    <row r="140" spans="2:237" s="143" customFormat="1" ht="15.75">
      <c r="B140" s="75"/>
      <c r="C140" s="75"/>
      <c r="D140" s="140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2"/>
      <c r="P140" s="142"/>
      <c r="Q140" s="142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51"/>
      <c r="AE140" s="151"/>
      <c r="AF140" s="151"/>
      <c r="AG140" s="151"/>
      <c r="AH140" s="151"/>
      <c r="AI140" s="151"/>
      <c r="AJ140" s="151"/>
      <c r="AK140" s="151"/>
      <c r="AL140" s="141"/>
      <c r="AM140" s="141"/>
      <c r="AN140" s="141"/>
      <c r="AO140" s="141"/>
      <c r="AP140" s="141"/>
      <c r="AQ140" s="141"/>
      <c r="AR140" s="141"/>
      <c r="AS140" s="141"/>
      <c r="AT140" s="141"/>
      <c r="AU140" s="141"/>
      <c r="AV140" s="141"/>
      <c r="AW140" s="141"/>
      <c r="AX140" s="141"/>
      <c r="AY140" s="141"/>
      <c r="AZ140" s="141"/>
      <c r="BA140" s="141"/>
      <c r="BB140" s="141"/>
      <c r="BC140" s="141"/>
      <c r="BD140" s="141"/>
      <c r="BE140" s="141"/>
      <c r="BF140" s="141"/>
      <c r="BG140" s="141"/>
      <c r="BH140" s="141"/>
      <c r="BI140" s="141"/>
      <c r="BJ140" s="141"/>
      <c r="BK140" s="141"/>
      <c r="BL140" s="141"/>
      <c r="BM140" s="141"/>
      <c r="BN140" s="141"/>
      <c r="BO140" s="141"/>
      <c r="BP140" s="141"/>
      <c r="BQ140" s="141"/>
      <c r="BR140" s="72"/>
      <c r="BS140" s="72"/>
      <c r="BT140" s="73"/>
      <c r="BU140" s="77"/>
      <c r="BV140" s="85"/>
      <c r="BW140" s="84"/>
      <c r="BX140" s="78"/>
      <c r="BY140" s="77"/>
      <c r="BZ140" s="83"/>
      <c r="CA140" s="77"/>
      <c r="CB140" s="78"/>
      <c r="CC140" s="77"/>
      <c r="CD140" s="79"/>
      <c r="CE140" s="79"/>
      <c r="CF140" s="78"/>
      <c r="CG140" s="77"/>
      <c r="CH140" s="83"/>
      <c r="CI140" s="77"/>
      <c r="CJ140" s="80"/>
      <c r="CK140" s="77"/>
      <c r="CL140" s="79"/>
      <c r="CM140" s="79"/>
      <c r="CN140" s="78"/>
      <c r="CO140" s="77"/>
      <c r="CP140" s="83"/>
      <c r="CQ140" s="77"/>
      <c r="CR140" s="82"/>
      <c r="CS140" s="77"/>
      <c r="CT140" s="79"/>
      <c r="CU140" s="79"/>
      <c r="CV140" s="87"/>
      <c r="CW140" s="77"/>
      <c r="CX140" s="83"/>
      <c r="CY140" s="77"/>
      <c r="CZ140" s="80"/>
      <c r="DA140" s="77"/>
      <c r="DB140" s="79"/>
      <c r="DC140" s="79"/>
      <c r="DD140" s="78"/>
      <c r="DE140" s="77"/>
      <c r="DF140" s="83"/>
      <c r="DG140" s="77"/>
      <c r="DH140" s="82"/>
      <c r="DI140" s="77"/>
      <c r="DJ140" s="79"/>
      <c r="DK140" s="81"/>
      <c r="DL140" s="78"/>
      <c r="DM140" s="77"/>
      <c r="DN140" s="83"/>
      <c r="DO140" s="77"/>
      <c r="DP140" s="80"/>
      <c r="DQ140" s="652" t="s">
        <v>276</v>
      </c>
      <c r="DR140" s="653"/>
      <c r="DS140" s="653"/>
      <c r="DT140" s="653"/>
      <c r="DU140" s="653"/>
      <c r="DV140" s="654"/>
      <c r="DW140" s="211"/>
      <c r="DX140" s="169">
        <f>COUNTIF($EK$7:$EK$85,"XS")</f>
        <v>0</v>
      </c>
      <c r="DY140" s="169">
        <f>COUNTIF($EK$7:$EK$73,"Giỏi")</f>
        <v>2</v>
      </c>
      <c r="DZ140" s="212"/>
      <c r="EA140" s="213"/>
      <c r="EB140" s="169">
        <f>COUNTIF($EK$7:$EK$73,"Khá")</f>
        <v>3</v>
      </c>
      <c r="EC140" s="169"/>
      <c r="ED140" s="214"/>
      <c r="EE140" s="211"/>
      <c r="EF140" s="169">
        <f>COUNTIF($EK$7:$EK$73,"TBK")</f>
        <v>41</v>
      </c>
      <c r="EG140" s="169"/>
      <c r="EH140" s="169">
        <f>COUNTIF($EK$7:$EK$73,"TB")</f>
        <v>13</v>
      </c>
      <c r="EI140" s="169">
        <f>COUNTIF($EK$7:$EK$73,"Yếu")</f>
        <v>1</v>
      </c>
      <c r="EJ140" s="169">
        <f>COUNTIF($EK$7:$EK$73,"Kém")</f>
        <v>0</v>
      </c>
      <c r="EK140" s="169">
        <f>SUM(DX140:EJ140)</f>
        <v>60</v>
      </c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610"/>
      <c r="HY140" s="610"/>
      <c r="HZ140" s="610"/>
      <c r="IA140" s="611"/>
      <c r="IB140" s="610"/>
      <c r="IC140" s="610"/>
    </row>
    <row r="141" spans="2:237" s="143" customFormat="1" ht="15.75">
      <c r="B141" s="75"/>
      <c r="C141" s="75"/>
      <c r="D141" s="140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2"/>
      <c r="P141" s="142"/>
      <c r="Q141" s="142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51"/>
      <c r="AE141" s="151"/>
      <c r="AF141" s="151"/>
      <c r="AG141" s="151"/>
      <c r="AH141" s="151"/>
      <c r="AI141" s="151"/>
      <c r="AJ141" s="151"/>
      <c r="AK141" s="151"/>
      <c r="AL141" s="141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  <c r="BI141" s="141"/>
      <c r="BJ141" s="141"/>
      <c r="BK141" s="141"/>
      <c r="BL141" s="141"/>
      <c r="BM141" s="141"/>
      <c r="BN141" s="141"/>
      <c r="BO141" s="141"/>
      <c r="BP141" s="141"/>
      <c r="BQ141" s="141"/>
      <c r="BR141" s="72"/>
      <c r="BS141" s="72"/>
      <c r="BT141" s="73"/>
      <c r="BU141" s="77"/>
      <c r="BV141" s="85"/>
      <c r="BW141" s="84"/>
      <c r="BX141" s="78"/>
      <c r="BY141" s="77"/>
      <c r="BZ141" s="83"/>
      <c r="CA141" s="77"/>
      <c r="CB141" s="78"/>
      <c r="CC141" s="77"/>
      <c r="CD141" s="79"/>
      <c r="CE141" s="79"/>
      <c r="CF141" s="78"/>
      <c r="CG141" s="77"/>
      <c r="CH141" s="83"/>
      <c r="CI141" s="77"/>
      <c r="CJ141" s="80"/>
      <c r="CK141" s="77"/>
      <c r="CL141" s="79"/>
      <c r="CM141" s="79"/>
      <c r="CN141" s="78"/>
      <c r="CO141" s="77"/>
      <c r="CP141" s="83"/>
      <c r="CQ141" s="77"/>
      <c r="CR141" s="82"/>
      <c r="CS141" s="77"/>
      <c r="CT141" s="79"/>
      <c r="CU141" s="79"/>
      <c r="CV141" s="87"/>
      <c r="CW141" s="77"/>
      <c r="CX141" s="83"/>
      <c r="CY141" s="77"/>
      <c r="CZ141" s="80"/>
      <c r="DA141" s="77"/>
      <c r="DB141" s="79"/>
      <c r="DC141" s="79"/>
      <c r="DD141" s="78"/>
      <c r="DE141" s="77"/>
      <c r="DF141" s="83"/>
      <c r="DG141" s="77"/>
      <c r="DH141" s="82"/>
      <c r="DI141" s="77"/>
      <c r="DJ141" s="79"/>
      <c r="DK141" s="81"/>
      <c r="DL141" s="78"/>
      <c r="DM141" s="77"/>
      <c r="DN141" s="83"/>
      <c r="DO141" s="77"/>
      <c r="DP141" s="80"/>
      <c r="DQ141" s="652" t="s">
        <v>213</v>
      </c>
      <c r="DR141" s="653"/>
      <c r="DS141" s="653"/>
      <c r="DT141" s="653"/>
      <c r="DU141" s="653"/>
      <c r="DV141" s="654"/>
      <c r="DW141" s="211"/>
      <c r="DX141" s="135">
        <f>DX140*100/$EK$140</f>
        <v>0</v>
      </c>
      <c r="DY141" s="135">
        <f>DY140*100/$EK$140</f>
        <v>3.3333333333333335</v>
      </c>
      <c r="DZ141" s="212"/>
      <c r="EA141" s="213"/>
      <c r="EB141" s="135">
        <f>EB140*100/$EK$140</f>
        <v>5</v>
      </c>
      <c r="EC141" s="165"/>
      <c r="ED141" s="214"/>
      <c r="EE141" s="211"/>
      <c r="EF141" s="135">
        <f>EF140*100/$EK$140</f>
        <v>68.33333333333333</v>
      </c>
      <c r="EG141" s="135"/>
      <c r="EH141" s="135">
        <f>EH140*100/$EK$140</f>
        <v>21.666666666666668</v>
      </c>
      <c r="EI141" s="135">
        <f>EI140*100/$EK$140</f>
        <v>1.6666666666666667</v>
      </c>
      <c r="EJ141" s="135">
        <f>EJ140*100/$EK$140</f>
        <v>0</v>
      </c>
      <c r="EK141" s="169">
        <f>SUM(DX141:EJ141)</f>
        <v>100</v>
      </c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610"/>
      <c r="HY141" s="610"/>
      <c r="HZ141" s="610"/>
      <c r="IA141" s="611"/>
      <c r="IB141" s="610"/>
      <c r="IC141" s="610"/>
    </row>
    <row r="142" spans="2:237" s="143" customFormat="1" ht="15.75">
      <c r="B142" s="75"/>
      <c r="C142" s="75"/>
      <c r="D142" s="140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2"/>
      <c r="P142" s="142"/>
      <c r="Q142" s="142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51"/>
      <c r="AE142" s="151"/>
      <c r="AF142" s="151"/>
      <c r="AG142" s="151"/>
      <c r="AH142" s="151"/>
      <c r="AI142" s="151"/>
      <c r="AJ142" s="151"/>
      <c r="AK142" s="151" t="s">
        <v>278</v>
      </c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41"/>
      <c r="BJ142" s="141"/>
      <c r="BK142" s="141"/>
      <c r="BL142" s="141"/>
      <c r="BM142" s="141"/>
      <c r="BN142" s="141"/>
      <c r="BO142" s="141"/>
      <c r="BP142" s="141"/>
      <c r="BQ142" s="141"/>
      <c r="BR142" s="72"/>
      <c r="BS142" s="72"/>
      <c r="BT142" s="73"/>
      <c r="BU142" s="77" t="s">
        <v>279</v>
      </c>
      <c r="BV142" s="85"/>
      <c r="BW142" s="84"/>
      <c r="BX142" s="78"/>
      <c r="BY142" s="77"/>
      <c r="BZ142" s="83"/>
      <c r="CA142" s="77"/>
      <c r="CB142" s="78"/>
      <c r="CC142" s="77"/>
      <c r="CD142" s="79"/>
      <c r="CE142" s="79"/>
      <c r="CF142" s="78"/>
      <c r="CG142" s="77"/>
      <c r="CH142" s="83"/>
      <c r="CI142" s="77"/>
      <c r="CJ142" s="80"/>
      <c r="CK142" s="77"/>
      <c r="CL142" s="79"/>
      <c r="CM142" s="79"/>
      <c r="CN142" s="78"/>
      <c r="CO142" s="77"/>
      <c r="CP142" s="83"/>
      <c r="CQ142" s="77"/>
      <c r="CR142" s="82"/>
      <c r="CS142" s="77"/>
      <c r="CT142" s="79"/>
      <c r="CU142" s="79"/>
      <c r="CV142" s="87"/>
      <c r="CW142" s="77"/>
      <c r="CX142" s="83"/>
      <c r="CY142" s="77"/>
      <c r="CZ142" s="80"/>
      <c r="DA142" s="77"/>
      <c r="DB142" s="79"/>
      <c r="DC142" s="79"/>
      <c r="DD142" s="78"/>
      <c r="DE142" s="77"/>
      <c r="DF142" s="83"/>
      <c r="DG142" s="77"/>
      <c r="DH142" s="82"/>
      <c r="DI142" s="77"/>
      <c r="DJ142" s="79"/>
      <c r="DK142" s="81"/>
      <c r="DL142" s="78"/>
      <c r="DM142" s="77"/>
      <c r="DN142" s="83"/>
      <c r="DO142" s="77"/>
      <c r="DP142" s="80"/>
      <c r="DQ142" s="77"/>
      <c r="DR142" s="79"/>
      <c r="DS142" s="79"/>
      <c r="DT142" s="78"/>
      <c r="DU142" s="77"/>
      <c r="DV142" s="83"/>
      <c r="DW142" s="77"/>
      <c r="DX142" s="82"/>
      <c r="DY142" s="77"/>
      <c r="DZ142" s="79"/>
      <c r="EA142" s="79"/>
      <c r="EB142" s="78"/>
      <c r="EC142" s="77"/>
      <c r="ED142" s="83"/>
      <c r="EE142" s="77"/>
      <c r="EF142" s="82"/>
      <c r="EG142" s="88"/>
      <c r="EH142" s="88"/>
      <c r="EI142" s="73"/>
      <c r="EJ142" s="89"/>
      <c r="EK142" s="73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610"/>
      <c r="HY142" s="610"/>
      <c r="HZ142" s="610"/>
      <c r="IA142" s="611"/>
      <c r="IB142" s="610"/>
      <c r="IC142" s="610"/>
    </row>
    <row r="143" spans="2:237" s="143" customFormat="1" ht="15.75">
      <c r="B143" s="75"/>
      <c r="C143" s="75"/>
      <c r="D143" s="140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2"/>
      <c r="P143" s="142"/>
      <c r="Q143" s="142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51"/>
      <c r="AE143" s="151"/>
      <c r="AF143" s="151"/>
      <c r="AG143" s="151"/>
      <c r="AH143" s="151"/>
      <c r="AI143" s="151"/>
      <c r="AJ143" s="151"/>
      <c r="AK143" s="15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  <c r="BM143" s="141"/>
      <c r="BN143" s="141"/>
      <c r="BO143" s="141"/>
      <c r="BP143" s="141"/>
      <c r="BQ143" s="141"/>
      <c r="BR143" s="72"/>
      <c r="BS143" s="72"/>
      <c r="BT143" s="73"/>
      <c r="BU143" s="141"/>
      <c r="BV143" s="141"/>
      <c r="BW143" s="141"/>
      <c r="BX143" s="141"/>
      <c r="BY143" s="141"/>
      <c r="BZ143" s="141"/>
      <c r="CA143" s="141"/>
      <c r="CB143" s="141"/>
      <c r="CC143" s="14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610"/>
      <c r="HY143" s="610"/>
      <c r="HZ143" s="610"/>
      <c r="IA143" s="611"/>
      <c r="IB143" s="610"/>
      <c r="IC143" s="610"/>
    </row>
    <row r="144" spans="2:237" s="143" customFormat="1" ht="15.75">
      <c r="B144" s="75"/>
      <c r="C144" s="75"/>
      <c r="D144" s="140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2"/>
      <c r="P144" s="142"/>
      <c r="Q144" s="142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141"/>
      <c r="BK144" s="141"/>
      <c r="BL144" s="141"/>
      <c r="BM144" s="141"/>
      <c r="BN144" s="141"/>
      <c r="BO144" s="141"/>
      <c r="BP144" s="141"/>
      <c r="BQ144" s="141"/>
      <c r="BR144" s="72"/>
      <c r="BS144" s="72"/>
      <c r="BT144" s="73"/>
      <c r="BU144" s="141"/>
      <c r="BV144" s="141"/>
      <c r="BW144" s="141"/>
      <c r="BX144" s="141"/>
      <c r="BY144" s="141"/>
      <c r="BZ144" s="141"/>
      <c r="CA144" s="141"/>
      <c r="CB144" s="141"/>
      <c r="CC144" s="14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610"/>
      <c r="HY144" s="610"/>
      <c r="HZ144" s="610"/>
      <c r="IA144" s="611"/>
      <c r="IB144" s="610"/>
      <c r="IC144" s="610"/>
    </row>
    <row r="145" spans="2:237" s="143" customFormat="1" ht="15.75">
      <c r="B145" s="75"/>
      <c r="C145" s="75"/>
      <c r="D145" s="140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2"/>
      <c r="P145" s="142"/>
      <c r="Q145" s="142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  <c r="BP145" s="141"/>
      <c r="BQ145" s="141"/>
      <c r="BR145" s="72"/>
      <c r="BS145" s="72"/>
      <c r="BT145" s="73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610"/>
      <c r="HY145" s="610"/>
      <c r="HZ145" s="610"/>
      <c r="IA145" s="611"/>
      <c r="IB145" s="610"/>
      <c r="IC145" s="610"/>
    </row>
    <row r="146" spans="2:237" s="143" customFormat="1" ht="15.75">
      <c r="B146" s="75"/>
      <c r="C146" s="75"/>
      <c r="D146" s="140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2"/>
      <c r="P146" s="142"/>
      <c r="Q146" s="142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  <c r="BI146" s="141"/>
      <c r="BJ146" s="141"/>
      <c r="BK146" s="141"/>
      <c r="BL146" s="141"/>
      <c r="BM146" s="141"/>
      <c r="BN146" s="141"/>
      <c r="BO146" s="141"/>
      <c r="BP146" s="141"/>
      <c r="BQ146" s="141"/>
      <c r="BR146" s="72"/>
      <c r="BS146" s="72"/>
      <c r="BT146" s="73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610"/>
      <c r="HY146" s="610"/>
      <c r="HZ146" s="610"/>
      <c r="IA146" s="611"/>
      <c r="IB146" s="610"/>
      <c r="IC146" s="610"/>
    </row>
    <row r="147" spans="2:141" ht="15.75">
      <c r="B147" s="136"/>
      <c r="C147" s="137"/>
      <c r="D147" s="138"/>
      <c r="E147" s="139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72"/>
      <c r="BS147" s="72"/>
      <c r="BT147" s="73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</row>
    <row r="148" spans="2:141" ht="15.75">
      <c r="B148" s="22">
        <v>49</v>
      </c>
      <c r="C148" s="97" t="s">
        <v>183</v>
      </c>
      <c r="D148" s="60" t="s">
        <v>186</v>
      </c>
      <c r="E148" s="61" t="s">
        <v>187</v>
      </c>
      <c r="F148" s="98" t="s">
        <v>66</v>
      </c>
      <c r="G148" s="99" t="s">
        <v>195</v>
      </c>
      <c r="H148" s="99" t="s">
        <v>125</v>
      </c>
      <c r="I148" s="52"/>
      <c r="J148" s="52"/>
      <c r="K148" s="52"/>
      <c r="L148" s="52"/>
      <c r="M148" s="52"/>
      <c r="N148" s="52"/>
      <c r="O148" s="44"/>
      <c r="P148" s="44"/>
      <c r="Q148" s="44"/>
      <c r="R148" s="39" t="e">
        <f>#REF!</f>
        <v>#REF!</v>
      </c>
      <c r="S148" s="40" t="str">
        <f>IF(ISNUMBER(#REF!),#REF!,"-")</f>
        <v>-</v>
      </c>
      <c r="T148" s="93" t="e">
        <f aca="true" t="shared" si="430" ref="T148:T156">MAX(R148:S148)</f>
        <v>#REF!</v>
      </c>
      <c r="U148" s="69" t="e">
        <f>IF(R148&gt;=5,R148,IF(S148&gt;=5,R148&amp;"/"&amp;S148,R148&amp;"/"&amp;S148))</f>
        <v>#REF!</v>
      </c>
      <c r="V148" s="94"/>
      <c r="W148" s="92"/>
      <c r="X148" s="92"/>
      <c r="Y148" s="22" t="str">
        <f aca="true" t="shared" si="431" ref="Y148:Y156">IF(Z148&gt;=5,W148,IF(AA148&gt;=5,W148&amp;"/"&amp;X148,W148&amp;"/"&amp;X148))</f>
        <v>/</v>
      </c>
      <c r="Z148" s="46">
        <f aca="true" t="shared" si="432" ref="Z148:Z156">ROUND((V148+W148)/2,1)</f>
        <v>0</v>
      </c>
      <c r="AA148" s="28" t="str">
        <f aca="true" t="shared" si="433" ref="AA148:AA156">IF(ISNUMBER(X148),ROUND((V148+X148)/2,1),"-")</f>
        <v>-</v>
      </c>
      <c r="AB148" s="47">
        <f aca="true" t="shared" si="434" ref="AB148:AB156">MAX(Z148:AA148)</f>
        <v>0</v>
      </c>
      <c r="AC148" s="65" t="str">
        <f aca="true" t="shared" si="435" ref="AC148:AC156">IF(Z148&gt;=5,Z148,IF(AA148&gt;=5,Z148&amp;"/"&amp;AA148,Z148&amp;"/"&amp;AA148))</f>
        <v>0/-</v>
      </c>
      <c r="AD148" s="46"/>
      <c r="AE148" s="52"/>
      <c r="AF148" s="22"/>
      <c r="AG148" s="22" t="str">
        <f>IF(AH148&gt;=5,AE148,IF(AI148&gt;=5,AE148&amp;"/"&amp;AF148,AE148&amp;"/"&amp;AF148))</f>
        <v>/</v>
      </c>
      <c r="AH148" s="46">
        <f>ROUND((AD148+AE148)/2,1)</f>
        <v>0</v>
      </c>
      <c r="AI148" s="28" t="str">
        <f aca="true" t="shared" si="436" ref="AI148:AI156">IF(ISNUMBER(AF148),ROUND((AD148+AF148)/2,1),"-")</f>
        <v>-</v>
      </c>
      <c r="AJ148" s="47">
        <f aca="true" t="shared" si="437" ref="AJ148:AJ156">MAX(AH148:AI148)</f>
        <v>0</v>
      </c>
      <c r="AK148" s="65" t="str">
        <f aca="true" t="shared" si="438" ref="AK148:AK156">IF(AH148&gt;=5,AH148,IF(AI148&gt;=5,AH148&amp;"/"&amp;AI148,AH148&amp;"/"&amp;AI148))</f>
        <v>0/-</v>
      </c>
      <c r="AL148" s="46"/>
      <c r="AM148" s="52"/>
      <c r="AN148" s="44"/>
      <c r="AO148" s="22" t="str">
        <f aca="true" t="shared" si="439" ref="AO148:AO156">IF(AP148&gt;=5,AM148,IF(AQ148&gt;=5,AM148&amp;"/"&amp;AN148,AM148&amp;"/"&amp;AN148))</f>
        <v>/</v>
      </c>
      <c r="AP148" s="46">
        <f aca="true" t="shared" si="440" ref="AP148:AP156">ROUND((AL148+AM148)/2,1)</f>
        <v>0</v>
      </c>
      <c r="AQ148" s="28" t="str">
        <f aca="true" t="shared" si="441" ref="AQ148:AQ156">IF(ISNUMBER(AN148),ROUND((AL148+AN148)/2,1),"-")</f>
        <v>-</v>
      </c>
      <c r="AR148" s="47">
        <f aca="true" t="shared" si="442" ref="AR148:AR156">MAX(AP148:AQ148)</f>
        <v>0</v>
      </c>
      <c r="AS148" s="65" t="str">
        <f aca="true" t="shared" si="443" ref="AS148:AS156">IF(AP148&gt;=5,AP148,IF(AQ148&gt;=5,AP148&amp;"/"&amp;AQ148,AP148&amp;"/"&amp;AQ148))</f>
        <v>0/-</v>
      </c>
      <c r="AT148" s="92">
        <v>7</v>
      </c>
      <c r="AU148" s="92"/>
      <c r="AV148" s="92"/>
      <c r="AW148" s="22" t="str">
        <f aca="true" t="shared" si="444" ref="AW148:AW156">IF(AX148&gt;=5,AU148,IF(AY148&gt;=5,AU148&amp;"/"&amp;AV148,AU148&amp;"/"&amp;AV148))</f>
        <v>/</v>
      </c>
      <c r="AX148" s="46">
        <f aca="true" t="shared" si="445" ref="AX148:AX156">ROUND((AT148+AU148)/2,1)</f>
        <v>3.5</v>
      </c>
      <c r="AY148" s="28" t="str">
        <f aca="true" t="shared" si="446" ref="AY148:AY156">IF(ISNUMBER(AV148),ROUND((AT148+AV148)/2,1),"-")</f>
        <v>-</v>
      </c>
      <c r="AZ148" s="47">
        <f aca="true" t="shared" si="447" ref="AZ148:AZ156">MAX(AX148:AY148)</f>
        <v>3.5</v>
      </c>
      <c r="BA148" s="65" t="str">
        <f aca="true" t="shared" si="448" ref="BA148:BA156">IF(AX148&gt;=5,AX148,IF(AY148&gt;=5,AX148&amp;"/"&amp;AY148,AX148&amp;"/"&amp;AY148))</f>
        <v>3.5/-</v>
      </c>
      <c r="BB148" s="46"/>
      <c r="BC148" s="52"/>
      <c r="BD148" s="22"/>
      <c r="BE148" s="22" t="str">
        <f aca="true" t="shared" si="449" ref="BE148:BE156">IF(BF148&gt;=5,BC148,IF(BG148&gt;=5,BC148&amp;"/"&amp;BD148,BC148&amp;"/"&amp;BD148))</f>
        <v>/</v>
      </c>
      <c r="BF148" s="46">
        <f aca="true" t="shared" si="450" ref="BF148:BF156">ROUND((BB148+BC148)/2,1)</f>
        <v>0</v>
      </c>
      <c r="BG148" s="28" t="str">
        <f aca="true" t="shared" si="451" ref="BG148:BG156">IF(ISNUMBER(BD148),ROUND((BB148+BD148)/2,1),"-")</f>
        <v>-</v>
      </c>
      <c r="BH148" s="47">
        <f aca="true" t="shared" si="452" ref="BH148:BH156">MAX(BF148:BG148)</f>
        <v>0</v>
      </c>
      <c r="BI148" s="65" t="str">
        <f aca="true" t="shared" si="453" ref="BI148:BI156">IF(BF148&gt;=5,BF148,IF(BG148&gt;=5,BF148&amp;"/"&amp;BG148,BF148&amp;"/"&amp;BG148))</f>
        <v>0/-</v>
      </c>
      <c r="BJ148" s="46"/>
      <c r="BK148" s="52"/>
      <c r="BL148" s="91"/>
      <c r="BM148" s="22" t="str">
        <f aca="true" t="shared" si="454" ref="BM148:BM156">IF(BN148&gt;=5,BK148,IF(BO148&gt;=5,BK148&amp;"/"&amp;BL148,BK148&amp;"/"&amp;BL148))</f>
        <v>/</v>
      </c>
      <c r="BN148" s="46">
        <f aca="true" t="shared" si="455" ref="BN148:BN156">ROUND((BJ148+BK148)/2,1)</f>
        <v>0</v>
      </c>
      <c r="BO148" s="28" t="str">
        <f aca="true" t="shared" si="456" ref="BO148:BO156">IF(ISNUMBER(BL148),ROUND((BJ148+BL148)/2,1),"-")</f>
        <v>-</v>
      </c>
      <c r="BP148" s="47">
        <f aca="true" t="shared" si="457" ref="BP148:BP156">MAX(BN148:BO148)</f>
        <v>0</v>
      </c>
      <c r="BQ148" s="70" t="str">
        <f aca="true" t="shared" si="458" ref="BQ148:BQ156">IF(BN148&gt;=5,BN148,IF(BO148&gt;=5,BN148&amp;"/"&amp;BO148,BN148&amp;"/"&amp;BO148))</f>
        <v>0/-</v>
      </c>
      <c r="BR148" s="62" t="e">
        <f aca="true" t="shared" si="459" ref="BR148:BR156">ROUND((R148*$T$4+Z148*$AB$4+AH148*$AJ$4+AP148*$AR$4+AX148*$AZ$4+BF148*$BH$4+BN148*$BP$4)/$BS$4,1)</f>
        <v>#REF!</v>
      </c>
      <c r="BS148" s="57" t="e">
        <f aca="true" t="shared" si="460" ref="BS148:BS156">ROUND((T148*$T$4+AB148*$AB$4+AJ148*$AJ$4+AR148*$AR$4+AZ148*$AZ$4+BH148*$BH$4+BP148*$BP$4)/$BS$4,1)</f>
        <v>#REF!</v>
      </c>
      <c r="BT148" s="48" t="e">
        <f aca="true" t="shared" si="461" ref="BT148:BT156">IF(BS148&lt;4,"Kém",IF(BS148&lt;5,"Yếu",IF(BS148&lt;6,"TB",IF(BS148&lt;7,"TBK",IF(BS148&lt;8,"Khá",IF(BS148&lt;9,"Giỏi","XS"))))))</f>
        <v>#REF!</v>
      </c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</row>
    <row r="149" spans="2:237" s="17" customFormat="1" ht="15" customHeight="1">
      <c r="B149" s="22">
        <v>37</v>
      </c>
      <c r="C149" s="97" t="s">
        <v>154</v>
      </c>
      <c r="D149" s="60" t="s">
        <v>50</v>
      </c>
      <c r="E149" s="61" t="s">
        <v>208</v>
      </c>
      <c r="F149" s="98" t="s">
        <v>66</v>
      </c>
      <c r="G149" s="99" t="s">
        <v>169</v>
      </c>
      <c r="H149" s="99" t="s">
        <v>68</v>
      </c>
      <c r="I149" s="46"/>
      <c r="J149" s="46"/>
      <c r="K149" s="46"/>
      <c r="L149" s="52"/>
      <c r="M149" s="52"/>
      <c r="N149" s="52"/>
      <c r="O149" s="22"/>
      <c r="P149" s="22"/>
      <c r="Q149" s="22"/>
      <c r="R149" s="39" t="e">
        <f>#REF!</f>
        <v>#REF!</v>
      </c>
      <c r="S149" s="40" t="str">
        <f>IF(ISNUMBER(#REF!),#REF!,"-")</f>
        <v>-</v>
      </c>
      <c r="T149" s="93" t="e">
        <f t="shared" si="430"/>
        <v>#REF!</v>
      </c>
      <c r="U149" s="69" t="e">
        <f>IF(R149&gt;=5,R149,IF(S149&gt;=5,R149&amp;"/"&amp;S149,R149&amp;"/"&amp;S149))</f>
        <v>#REF!</v>
      </c>
      <c r="V149" s="94"/>
      <c r="W149" s="92"/>
      <c r="X149" s="92"/>
      <c r="Y149" s="22" t="str">
        <f t="shared" si="431"/>
        <v>/</v>
      </c>
      <c r="Z149" s="46">
        <f t="shared" si="432"/>
        <v>0</v>
      </c>
      <c r="AA149" s="28" t="str">
        <f t="shared" si="433"/>
        <v>-</v>
      </c>
      <c r="AB149" s="47">
        <f t="shared" si="434"/>
        <v>0</v>
      </c>
      <c r="AC149" s="65" t="str">
        <f t="shared" si="435"/>
        <v>0/-</v>
      </c>
      <c r="AD149" s="46"/>
      <c r="AE149" s="52"/>
      <c r="AF149" s="22"/>
      <c r="AG149" s="22" t="str">
        <f>IF(AH149&gt;=5,AE149,IF(AI149&gt;=5,AE149&amp;"/"&amp;AF149,AE149&amp;"/"&amp;AF149))</f>
        <v>/</v>
      </c>
      <c r="AH149" s="46">
        <f>ROUND((AD149+AE149)/2,1)</f>
        <v>0</v>
      </c>
      <c r="AI149" s="28" t="str">
        <f t="shared" si="436"/>
        <v>-</v>
      </c>
      <c r="AJ149" s="47">
        <f t="shared" si="437"/>
        <v>0</v>
      </c>
      <c r="AK149" s="65" t="str">
        <f t="shared" si="438"/>
        <v>0/-</v>
      </c>
      <c r="AL149" s="46"/>
      <c r="AM149" s="52"/>
      <c r="AN149" s="22"/>
      <c r="AO149" s="22" t="str">
        <f t="shared" si="439"/>
        <v>/</v>
      </c>
      <c r="AP149" s="46">
        <f t="shared" si="440"/>
        <v>0</v>
      </c>
      <c r="AQ149" s="28" t="str">
        <f t="shared" si="441"/>
        <v>-</v>
      </c>
      <c r="AR149" s="47">
        <f t="shared" si="442"/>
        <v>0</v>
      </c>
      <c r="AS149" s="65" t="str">
        <f t="shared" si="443"/>
        <v>0/-</v>
      </c>
      <c r="AT149" s="92">
        <v>6.5</v>
      </c>
      <c r="AU149" s="92"/>
      <c r="AV149" s="92"/>
      <c r="AW149" s="22" t="str">
        <f t="shared" si="444"/>
        <v>/</v>
      </c>
      <c r="AX149" s="46">
        <f t="shared" si="445"/>
        <v>3.3</v>
      </c>
      <c r="AY149" s="28" t="str">
        <f t="shared" si="446"/>
        <v>-</v>
      </c>
      <c r="AZ149" s="47">
        <f t="shared" si="447"/>
        <v>3.3</v>
      </c>
      <c r="BA149" s="65" t="str">
        <f t="shared" si="448"/>
        <v>3.3/-</v>
      </c>
      <c r="BB149" s="46"/>
      <c r="BC149" s="52"/>
      <c r="BD149" s="22"/>
      <c r="BE149" s="22" t="str">
        <f t="shared" si="449"/>
        <v>/</v>
      </c>
      <c r="BF149" s="46">
        <f t="shared" si="450"/>
        <v>0</v>
      </c>
      <c r="BG149" s="28" t="str">
        <f t="shared" si="451"/>
        <v>-</v>
      </c>
      <c r="BH149" s="47">
        <f t="shared" si="452"/>
        <v>0</v>
      </c>
      <c r="BI149" s="65" t="str">
        <f t="shared" si="453"/>
        <v>0/-</v>
      </c>
      <c r="BJ149" s="46"/>
      <c r="BK149" s="52"/>
      <c r="BL149" s="91"/>
      <c r="BM149" s="22" t="str">
        <f t="shared" si="454"/>
        <v>/</v>
      </c>
      <c r="BN149" s="46">
        <f t="shared" si="455"/>
        <v>0</v>
      </c>
      <c r="BO149" s="28" t="str">
        <f t="shared" si="456"/>
        <v>-</v>
      </c>
      <c r="BP149" s="47">
        <f t="shared" si="457"/>
        <v>0</v>
      </c>
      <c r="BQ149" s="70" t="str">
        <f t="shared" si="458"/>
        <v>0/-</v>
      </c>
      <c r="BR149" s="62" t="e">
        <f t="shared" si="459"/>
        <v>#REF!</v>
      </c>
      <c r="BS149" s="57" t="e">
        <f t="shared" si="460"/>
        <v>#REF!</v>
      </c>
      <c r="BT149" s="48" t="e">
        <f t="shared" si="461"/>
        <v>#REF!</v>
      </c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610"/>
      <c r="HY149" s="610"/>
      <c r="HZ149" s="610"/>
      <c r="IA149" s="611"/>
      <c r="IB149" s="610"/>
      <c r="IC149" s="610"/>
    </row>
    <row r="150" spans="2:237" s="17" customFormat="1" ht="15" customHeight="1">
      <c r="B150" s="22">
        <v>23</v>
      </c>
      <c r="C150" s="97" t="s">
        <v>90</v>
      </c>
      <c r="D150" s="60" t="s">
        <v>100</v>
      </c>
      <c r="E150" s="61" t="s">
        <v>101</v>
      </c>
      <c r="F150" s="98" t="s">
        <v>66</v>
      </c>
      <c r="G150" s="99" t="s">
        <v>123</v>
      </c>
      <c r="H150" s="99" t="s">
        <v>131</v>
      </c>
      <c r="I150" s="46"/>
      <c r="J150" s="46"/>
      <c r="K150" s="46"/>
      <c r="L150" s="52"/>
      <c r="M150" s="52"/>
      <c r="N150" s="52"/>
      <c r="O150" s="22">
        <v>0</v>
      </c>
      <c r="P150" s="22"/>
      <c r="Q150" s="22"/>
      <c r="R150" s="39" t="e">
        <f>#REF!</f>
        <v>#REF!</v>
      </c>
      <c r="S150" s="40" t="str">
        <f>IF(ISNUMBER(#REF!),#REF!,"-")</f>
        <v>-</v>
      </c>
      <c r="T150" s="93" t="e">
        <f t="shared" si="430"/>
        <v>#REF!</v>
      </c>
      <c r="U150" s="69" t="e">
        <f>IF(R150&gt;=5,R150,IF(S150&gt;=5,R150&amp;"/"&amp;S150,R150&amp;"/"&amp;S150))</f>
        <v>#REF!</v>
      </c>
      <c r="V150" s="94"/>
      <c r="W150" s="92"/>
      <c r="X150" s="92"/>
      <c r="Y150" s="22" t="str">
        <f t="shared" si="431"/>
        <v>/</v>
      </c>
      <c r="Z150" s="46">
        <f t="shared" si="432"/>
        <v>0</v>
      </c>
      <c r="AA150" s="28" t="str">
        <f t="shared" si="433"/>
        <v>-</v>
      </c>
      <c r="AB150" s="47">
        <f t="shared" si="434"/>
        <v>0</v>
      </c>
      <c r="AC150" s="65" t="str">
        <f t="shared" si="435"/>
        <v>0/-</v>
      </c>
      <c r="AD150" s="46"/>
      <c r="AE150" s="52"/>
      <c r="AF150" s="22"/>
      <c r="AG150" s="22" t="str">
        <f>IF(AH150&gt;=5,AE150,IF(AI150&gt;=5,AE150&amp;"/"&amp;AF150,AE150&amp;"/"&amp;AF150))</f>
        <v>/</v>
      </c>
      <c r="AH150" s="46">
        <f>ROUND((AD150+AE150)/2,1)</f>
        <v>0</v>
      </c>
      <c r="AI150" s="28" t="str">
        <f t="shared" si="436"/>
        <v>-</v>
      </c>
      <c r="AJ150" s="47">
        <f t="shared" si="437"/>
        <v>0</v>
      </c>
      <c r="AK150" s="65" t="str">
        <f t="shared" si="438"/>
        <v>0/-</v>
      </c>
      <c r="AL150" s="46">
        <v>2</v>
      </c>
      <c r="AM150" s="52"/>
      <c r="AN150" s="22"/>
      <c r="AO150" s="22" t="str">
        <f t="shared" si="439"/>
        <v>/</v>
      </c>
      <c r="AP150" s="46">
        <f t="shared" si="440"/>
        <v>1</v>
      </c>
      <c r="AQ150" s="28" t="str">
        <f t="shared" si="441"/>
        <v>-</v>
      </c>
      <c r="AR150" s="47">
        <f t="shared" si="442"/>
        <v>1</v>
      </c>
      <c r="AS150" s="65" t="str">
        <f t="shared" si="443"/>
        <v>1/-</v>
      </c>
      <c r="AT150" s="92">
        <v>6.5</v>
      </c>
      <c r="AU150" s="92"/>
      <c r="AV150" s="92"/>
      <c r="AW150" s="22" t="str">
        <f t="shared" si="444"/>
        <v>/</v>
      </c>
      <c r="AX150" s="46">
        <f t="shared" si="445"/>
        <v>3.3</v>
      </c>
      <c r="AY150" s="28" t="str">
        <f t="shared" si="446"/>
        <v>-</v>
      </c>
      <c r="AZ150" s="47">
        <f t="shared" si="447"/>
        <v>3.3</v>
      </c>
      <c r="BA150" s="65" t="str">
        <f t="shared" si="448"/>
        <v>3.3/-</v>
      </c>
      <c r="BB150" s="46"/>
      <c r="BC150" s="52"/>
      <c r="BD150" s="22"/>
      <c r="BE150" s="22" t="str">
        <f t="shared" si="449"/>
        <v>/</v>
      </c>
      <c r="BF150" s="46">
        <f t="shared" si="450"/>
        <v>0</v>
      </c>
      <c r="BG150" s="28" t="str">
        <f t="shared" si="451"/>
        <v>-</v>
      </c>
      <c r="BH150" s="47">
        <f t="shared" si="452"/>
        <v>0</v>
      </c>
      <c r="BI150" s="65" t="str">
        <f t="shared" si="453"/>
        <v>0/-</v>
      </c>
      <c r="BJ150" s="46"/>
      <c r="BK150" s="52"/>
      <c r="BL150" s="91"/>
      <c r="BM150" s="22" t="str">
        <f t="shared" si="454"/>
        <v>/</v>
      </c>
      <c r="BN150" s="46">
        <f t="shared" si="455"/>
        <v>0</v>
      </c>
      <c r="BO150" s="28" t="str">
        <f t="shared" si="456"/>
        <v>-</v>
      </c>
      <c r="BP150" s="47">
        <f t="shared" si="457"/>
        <v>0</v>
      </c>
      <c r="BQ150" s="70" t="str">
        <f t="shared" si="458"/>
        <v>0/-</v>
      </c>
      <c r="BR150" s="62" t="e">
        <f t="shared" si="459"/>
        <v>#REF!</v>
      </c>
      <c r="BS150" s="57" t="e">
        <f t="shared" si="460"/>
        <v>#REF!</v>
      </c>
      <c r="BT150" s="48" t="e">
        <f t="shared" si="461"/>
        <v>#REF!</v>
      </c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610"/>
      <c r="HY150" s="610"/>
      <c r="HZ150" s="610"/>
      <c r="IA150" s="611"/>
      <c r="IB150" s="610"/>
      <c r="IC150" s="610"/>
    </row>
    <row r="151" spans="2:237" s="17" customFormat="1" ht="15" customHeight="1">
      <c r="B151" s="22">
        <v>29</v>
      </c>
      <c r="C151" s="97" t="s">
        <v>143</v>
      </c>
      <c r="D151" s="60" t="s">
        <v>145</v>
      </c>
      <c r="E151" s="61" t="s">
        <v>146</v>
      </c>
      <c r="F151" s="98" t="s">
        <v>66</v>
      </c>
      <c r="G151" s="99" t="s">
        <v>108</v>
      </c>
      <c r="H151" s="99" t="s">
        <v>126</v>
      </c>
      <c r="I151" s="52">
        <v>5</v>
      </c>
      <c r="J151" s="52"/>
      <c r="K151" s="52"/>
      <c r="L151" s="52">
        <v>7</v>
      </c>
      <c r="M151" s="52"/>
      <c r="N151" s="52"/>
      <c r="O151" s="22">
        <v>7</v>
      </c>
      <c r="P151" s="22"/>
      <c r="Q151" s="22"/>
      <c r="R151" s="39" t="e">
        <f>#REF!</f>
        <v>#REF!</v>
      </c>
      <c r="S151" s="40" t="str">
        <f>IF(ISNUMBER(#REF!),#REF!,"-")</f>
        <v>-</v>
      </c>
      <c r="T151" s="93" t="e">
        <f t="shared" si="430"/>
        <v>#REF!</v>
      </c>
      <c r="U151" s="69" t="e">
        <f>IF(R151&gt;=5,R151,IF(S151&gt;=5,R151&amp;"/"&amp;S151,R151&amp;"/"&amp;S151))</f>
        <v>#REF!</v>
      </c>
      <c r="V151" s="94"/>
      <c r="W151" s="92"/>
      <c r="X151" s="92"/>
      <c r="Y151" s="22" t="str">
        <f t="shared" si="431"/>
        <v>/</v>
      </c>
      <c r="Z151" s="46">
        <f t="shared" si="432"/>
        <v>0</v>
      </c>
      <c r="AA151" s="28" t="str">
        <f t="shared" si="433"/>
        <v>-</v>
      </c>
      <c r="AB151" s="47">
        <f t="shared" si="434"/>
        <v>0</v>
      </c>
      <c r="AC151" s="65" t="str">
        <f t="shared" si="435"/>
        <v>0/-</v>
      </c>
      <c r="AD151" s="46"/>
      <c r="AE151" s="52"/>
      <c r="AF151" s="22"/>
      <c r="AG151" s="22" t="str">
        <f>IF(AH151&gt;=5,AE151,IF(AI151&gt;=5,AE151&amp;"/"&amp;AF151,AE151&amp;"/"&amp;AF151))</f>
        <v>/</v>
      </c>
      <c r="AH151" s="46">
        <f>ROUND((AD151+AE151)/2,1)</f>
        <v>0</v>
      </c>
      <c r="AI151" s="28" t="str">
        <f t="shared" si="436"/>
        <v>-</v>
      </c>
      <c r="AJ151" s="47">
        <f t="shared" si="437"/>
        <v>0</v>
      </c>
      <c r="AK151" s="65" t="str">
        <f t="shared" si="438"/>
        <v>0/-</v>
      </c>
      <c r="AL151" s="46">
        <v>6</v>
      </c>
      <c r="AM151" s="52"/>
      <c r="AN151" s="22"/>
      <c r="AO151" s="22" t="str">
        <f t="shared" si="439"/>
        <v>/</v>
      </c>
      <c r="AP151" s="46">
        <f t="shared" si="440"/>
        <v>3</v>
      </c>
      <c r="AQ151" s="28" t="str">
        <f t="shared" si="441"/>
        <v>-</v>
      </c>
      <c r="AR151" s="47">
        <f t="shared" si="442"/>
        <v>3</v>
      </c>
      <c r="AS151" s="65" t="str">
        <f t="shared" si="443"/>
        <v>3/-</v>
      </c>
      <c r="AT151" s="92"/>
      <c r="AU151" s="92"/>
      <c r="AV151" s="92"/>
      <c r="AW151" s="22" t="str">
        <f t="shared" si="444"/>
        <v>/</v>
      </c>
      <c r="AX151" s="46">
        <f t="shared" si="445"/>
        <v>0</v>
      </c>
      <c r="AY151" s="28" t="str">
        <f t="shared" si="446"/>
        <v>-</v>
      </c>
      <c r="AZ151" s="47">
        <f t="shared" si="447"/>
        <v>0</v>
      </c>
      <c r="BA151" s="65" t="str">
        <f t="shared" si="448"/>
        <v>0/-</v>
      </c>
      <c r="BB151" s="46"/>
      <c r="BC151" s="52"/>
      <c r="BD151" s="22"/>
      <c r="BE151" s="22" t="str">
        <f t="shared" si="449"/>
        <v>/</v>
      </c>
      <c r="BF151" s="46">
        <f t="shared" si="450"/>
        <v>0</v>
      </c>
      <c r="BG151" s="28" t="str">
        <f t="shared" si="451"/>
        <v>-</v>
      </c>
      <c r="BH151" s="47">
        <f t="shared" si="452"/>
        <v>0</v>
      </c>
      <c r="BI151" s="65" t="str">
        <f t="shared" si="453"/>
        <v>0/-</v>
      </c>
      <c r="BJ151" s="46"/>
      <c r="BK151" s="52"/>
      <c r="BL151" s="91"/>
      <c r="BM151" s="22" t="str">
        <f t="shared" si="454"/>
        <v>/</v>
      </c>
      <c r="BN151" s="46">
        <f t="shared" si="455"/>
        <v>0</v>
      </c>
      <c r="BO151" s="28" t="str">
        <f t="shared" si="456"/>
        <v>-</v>
      </c>
      <c r="BP151" s="47">
        <f t="shared" si="457"/>
        <v>0</v>
      </c>
      <c r="BQ151" s="70" t="str">
        <f t="shared" si="458"/>
        <v>0/-</v>
      </c>
      <c r="BR151" s="62" t="e">
        <f t="shared" si="459"/>
        <v>#REF!</v>
      </c>
      <c r="BS151" s="57" t="e">
        <f t="shared" si="460"/>
        <v>#REF!</v>
      </c>
      <c r="BT151" s="48" t="e">
        <f t="shared" si="461"/>
        <v>#REF!</v>
      </c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610"/>
      <c r="HY151" s="610"/>
      <c r="HZ151" s="610"/>
      <c r="IA151" s="611"/>
      <c r="IB151" s="610"/>
      <c r="IC151" s="610"/>
    </row>
    <row r="152" spans="2:237" s="17" customFormat="1" ht="15" customHeight="1">
      <c r="B152" s="22">
        <v>2</v>
      </c>
      <c r="C152" s="97" t="s">
        <v>69</v>
      </c>
      <c r="D152" s="60" t="s">
        <v>91</v>
      </c>
      <c r="E152" s="61" t="s">
        <v>51</v>
      </c>
      <c r="F152" s="98" t="s">
        <v>66</v>
      </c>
      <c r="G152" s="99" t="s">
        <v>102</v>
      </c>
      <c r="H152" s="99" t="s">
        <v>124</v>
      </c>
      <c r="I152" s="90">
        <v>3</v>
      </c>
      <c r="J152" s="90"/>
      <c r="K152" s="90"/>
      <c r="L152" s="90">
        <v>0</v>
      </c>
      <c r="M152" s="90"/>
      <c r="N152" s="90"/>
      <c r="O152" s="76">
        <v>7</v>
      </c>
      <c r="P152" s="76"/>
      <c r="Q152" s="76"/>
      <c r="R152" s="39" t="e">
        <f>#REF!</f>
        <v>#REF!</v>
      </c>
      <c r="S152" s="40" t="str">
        <f>IF(ISNUMBER(#REF!),#REF!,"-")</f>
        <v>-</v>
      </c>
      <c r="T152" s="103" t="e">
        <f t="shared" si="430"/>
        <v>#REF!</v>
      </c>
      <c r="U152" s="104" t="s">
        <v>210</v>
      </c>
      <c r="V152" s="94">
        <v>5.6</v>
      </c>
      <c r="W152" s="92">
        <v>0</v>
      </c>
      <c r="X152" s="92"/>
      <c r="Y152" s="22" t="str">
        <f t="shared" si="431"/>
        <v>0/</v>
      </c>
      <c r="Z152" s="46">
        <f t="shared" si="432"/>
        <v>2.8</v>
      </c>
      <c r="AA152" s="28" t="str">
        <f t="shared" si="433"/>
        <v>-</v>
      </c>
      <c r="AB152" s="105">
        <f t="shared" si="434"/>
        <v>2.8</v>
      </c>
      <c r="AC152" s="106" t="str">
        <f t="shared" si="435"/>
        <v>2.8/-</v>
      </c>
      <c r="AD152" s="144">
        <v>5</v>
      </c>
      <c r="AE152" s="145">
        <v>5</v>
      </c>
      <c r="AF152" s="148"/>
      <c r="AG152" s="146">
        <v>5</v>
      </c>
      <c r="AH152" s="144">
        <v>5</v>
      </c>
      <c r="AI152" s="147" t="str">
        <f t="shared" si="436"/>
        <v>-</v>
      </c>
      <c r="AJ152" s="47">
        <f t="shared" si="437"/>
        <v>5</v>
      </c>
      <c r="AK152" s="70">
        <f t="shared" si="438"/>
        <v>5</v>
      </c>
      <c r="AL152" s="46">
        <v>4.5</v>
      </c>
      <c r="AM152" s="52">
        <v>0</v>
      </c>
      <c r="AN152" s="44">
        <v>0</v>
      </c>
      <c r="AO152" s="22" t="str">
        <f t="shared" si="439"/>
        <v>0/0</v>
      </c>
      <c r="AP152" s="46">
        <f t="shared" si="440"/>
        <v>2.3</v>
      </c>
      <c r="AQ152" s="28">
        <f t="shared" si="441"/>
        <v>2.3</v>
      </c>
      <c r="AR152" s="47">
        <f t="shared" si="442"/>
        <v>2.3</v>
      </c>
      <c r="AS152" s="65" t="str">
        <f t="shared" si="443"/>
        <v>2.3/2.3</v>
      </c>
      <c r="AT152" s="46">
        <v>7.5</v>
      </c>
      <c r="AU152" s="52">
        <v>0</v>
      </c>
      <c r="AV152" s="44"/>
      <c r="AW152" s="22" t="str">
        <f t="shared" si="444"/>
        <v>0/</v>
      </c>
      <c r="AX152" s="46">
        <f t="shared" si="445"/>
        <v>3.8</v>
      </c>
      <c r="AY152" s="28" t="str">
        <f t="shared" si="446"/>
        <v>-</v>
      </c>
      <c r="AZ152" s="105">
        <f t="shared" si="447"/>
        <v>3.8</v>
      </c>
      <c r="BA152" s="106" t="str">
        <f t="shared" si="448"/>
        <v>3.8/-</v>
      </c>
      <c r="BB152" s="46">
        <v>5</v>
      </c>
      <c r="BC152" s="52">
        <v>0</v>
      </c>
      <c r="BD152" s="44"/>
      <c r="BE152" s="22" t="str">
        <f t="shared" si="449"/>
        <v>0/</v>
      </c>
      <c r="BF152" s="46">
        <f t="shared" si="450"/>
        <v>2.5</v>
      </c>
      <c r="BG152" s="28" t="str">
        <f t="shared" si="451"/>
        <v>-</v>
      </c>
      <c r="BH152" s="47">
        <f t="shared" si="452"/>
        <v>2.5</v>
      </c>
      <c r="BI152" s="65" t="str">
        <f t="shared" si="453"/>
        <v>2.5/-</v>
      </c>
      <c r="BJ152" s="46">
        <v>4</v>
      </c>
      <c r="BK152" s="52">
        <v>0</v>
      </c>
      <c r="BL152" s="76">
        <v>0</v>
      </c>
      <c r="BM152" s="22" t="str">
        <f t="shared" si="454"/>
        <v>0/0</v>
      </c>
      <c r="BN152" s="46">
        <f t="shared" si="455"/>
        <v>2</v>
      </c>
      <c r="BO152" s="28">
        <f t="shared" si="456"/>
        <v>2</v>
      </c>
      <c r="BP152" s="47">
        <f t="shared" si="457"/>
        <v>2</v>
      </c>
      <c r="BQ152" s="70" t="str">
        <f t="shared" si="458"/>
        <v>2/2</v>
      </c>
      <c r="BR152" s="62" t="e">
        <f t="shared" si="459"/>
        <v>#REF!</v>
      </c>
      <c r="BS152" s="57" t="e">
        <f t="shared" si="460"/>
        <v>#REF!</v>
      </c>
      <c r="BT152" s="48" t="e">
        <f t="shared" si="461"/>
        <v>#REF!</v>
      </c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610"/>
      <c r="HY152" s="610"/>
      <c r="HZ152" s="610"/>
      <c r="IA152" s="611"/>
      <c r="IB152" s="610"/>
      <c r="IC152" s="610"/>
    </row>
    <row r="153" spans="2:141" ht="25.5" customHeight="1">
      <c r="B153" s="22">
        <v>46</v>
      </c>
      <c r="C153" s="97" t="s">
        <v>199</v>
      </c>
      <c r="D153" s="60" t="s">
        <v>202</v>
      </c>
      <c r="E153" s="61" t="s">
        <v>28</v>
      </c>
      <c r="F153" s="98" t="s">
        <v>66</v>
      </c>
      <c r="G153" s="99" t="s">
        <v>204</v>
      </c>
      <c r="H153" s="99" t="s">
        <v>68</v>
      </c>
      <c r="I153" s="52">
        <v>3</v>
      </c>
      <c r="J153" s="52">
        <v>0</v>
      </c>
      <c r="K153" s="179" t="s">
        <v>231</v>
      </c>
      <c r="L153" s="52">
        <v>4</v>
      </c>
      <c r="M153" s="52">
        <v>0</v>
      </c>
      <c r="N153" s="179" t="s">
        <v>232</v>
      </c>
      <c r="O153" s="44">
        <v>7</v>
      </c>
      <c r="P153" s="44"/>
      <c r="Q153" s="22">
        <f>O153</f>
        <v>7</v>
      </c>
      <c r="R153" s="46">
        <f>ROUND((I153+L153+O153)/3,1)</f>
        <v>4.7</v>
      </c>
      <c r="S153" s="40">
        <v>4.7</v>
      </c>
      <c r="T153" s="93">
        <f t="shared" si="430"/>
        <v>4.7</v>
      </c>
      <c r="U153" s="180" t="str">
        <f>IF(R153&gt;=5,R153,IF(S153&gt;=5,R153&amp;"/"&amp;S153,R153&amp;"/"&amp;S153))</f>
        <v>4.7/4.7</v>
      </c>
      <c r="V153" s="157">
        <v>7.6</v>
      </c>
      <c r="W153" s="92">
        <v>5</v>
      </c>
      <c r="X153" s="92"/>
      <c r="Y153" s="22">
        <f t="shared" si="431"/>
        <v>5</v>
      </c>
      <c r="Z153" s="46">
        <f t="shared" si="432"/>
        <v>6.3</v>
      </c>
      <c r="AA153" s="28" t="str">
        <f t="shared" si="433"/>
        <v>-</v>
      </c>
      <c r="AB153" s="47">
        <f t="shared" si="434"/>
        <v>6.3</v>
      </c>
      <c r="AC153" s="65">
        <f t="shared" si="435"/>
        <v>6.3</v>
      </c>
      <c r="AD153" s="46">
        <v>6</v>
      </c>
      <c r="AE153" s="52">
        <v>6</v>
      </c>
      <c r="AF153" s="44"/>
      <c r="AG153" s="22">
        <f>IF(AH153&gt;=5,AE153,IF(AI153&gt;=5,AE153&amp;"/"&amp;AF153,AE153&amp;"/"&amp;AF153))</f>
        <v>6</v>
      </c>
      <c r="AH153" s="46">
        <f>ROUND((AD153+AE153)/2,1)</f>
        <v>6</v>
      </c>
      <c r="AI153" s="28" t="str">
        <f t="shared" si="436"/>
        <v>-</v>
      </c>
      <c r="AJ153" s="144">
        <f t="shared" si="437"/>
        <v>6</v>
      </c>
      <c r="AK153" s="154">
        <f t="shared" si="438"/>
        <v>6</v>
      </c>
      <c r="AL153" s="152">
        <v>6</v>
      </c>
      <c r="AM153" s="52">
        <v>2</v>
      </c>
      <c r="AN153" s="44">
        <v>4</v>
      </c>
      <c r="AO153" s="22" t="str">
        <f t="shared" si="439"/>
        <v>2/4</v>
      </c>
      <c r="AP153" s="46">
        <f t="shared" si="440"/>
        <v>4</v>
      </c>
      <c r="AQ153" s="28">
        <f t="shared" si="441"/>
        <v>5</v>
      </c>
      <c r="AR153" s="47">
        <f t="shared" si="442"/>
        <v>5</v>
      </c>
      <c r="AS153" s="65" t="str">
        <f t="shared" si="443"/>
        <v>4/5</v>
      </c>
      <c r="AT153" s="92">
        <v>6</v>
      </c>
      <c r="AU153" s="92">
        <v>6</v>
      </c>
      <c r="AV153" s="92"/>
      <c r="AW153" s="22">
        <f t="shared" si="444"/>
        <v>6</v>
      </c>
      <c r="AX153" s="46">
        <f t="shared" si="445"/>
        <v>6</v>
      </c>
      <c r="AY153" s="28" t="str">
        <f t="shared" si="446"/>
        <v>-</v>
      </c>
      <c r="AZ153" s="47">
        <f t="shared" si="447"/>
        <v>6</v>
      </c>
      <c r="BA153" s="69">
        <f t="shared" si="448"/>
        <v>6</v>
      </c>
      <c r="BB153" s="46">
        <v>5.5</v>
      </c>
      <c r="BC153" s="52">
        <v>1</v>
      </c>
      <c r="BD153" s="22">
        <v>3</v>
      </c>
      <c r="BE153" s="22" t="str">
        <f t="shared" si="449"/>
        <v>1/3</v>
      </c>
      <c r="BF153" s="46">
        <f t="shared" si="450"/>
        <v>3.3</v>
      </c>
      <c r="BG153" s="28">
        <f t="shared" si="451"/>
        <v>4.3</v>
      </c>
      <c r="BH153" s="130">
        <f t="shared" si="452"/>
        <v>4.3</v>
      </c>
      <c r="BI153" s="131" t="str">
        <f t="shared" si="453"/>
        <v>3.3/4.3</v>
      </c>
      <c r="BJ153" s="46">
        <v>6</v>
      </c>
      <c r="BK153" s="52">
        <v>3</v>
      </c>
      <c r="BL153" s="44">
        <v>4</v>
      </c>
      <c r="BM153" s="22" t="str">
        <f t="shared" si="454"/>
        <v>3/4</v>
      </c>
      <c r="BN153" s="46">
        <f t="shared" si="455"/>
        <v>4.5</v>
      </c>
      <c r="BO153" s="28">
        <f t="shared" si="456"/>
        <v>5</v>
      </c>
      <c r="BP153" s="47">
        <f t="shared" si="457"/>
        <v>5</v>
      </c>
      <c r="BQ153" s="70" t="str">
        <f t="shared" si="458"/>
        <v>4.5/5</v>
      </c>
      <c r="BR153" s="132">
        <f t="shared" si="459"/>
        <v>5.3</v>
      </c>
      <c r="BS153" s="133">
        <f t="shared" si="460"/>
        <v>5.6</v>
      </c>
      <c r="BT153" s="48" t="str">
        <f t="shared" si="461"/>
        <v>TB</v>
      </c>
      <c r="BU153" s="46"/>
      <c r="BV153" s="52"/>
      <c r="BW153" s="44"/>
      <c r="BX153" s="22" t="str">
        <f>IF(BY153&gt;=5,BV153,IF(BZ153&gt;=5,BV153&amp;"/"&amp;BW153,BV153&amp;"/"&amp;BW153))</f>
        <v>/</v>
      </c>
      <c r="BY153" s="46">
        <f>ROUND((BU153+BV153)/2,1)</f>
        <v>0</v>
      </c>
      <c r="BZ153" s="28" t="str">
        <f>IF(ISNUMBER(BW153),ROUND((BU153+BW153)/2,1),"-")</f>
        <v>-</v>
      </c>
      <c r="CA153" s="47">
        <f>MAX(BY153:BZ153)</f>
        <v>0</v>
      </c>
      <c r="CB153" s="65" t="str">
        <f>IF(BY153&gt;=5,BY153,IF(BZ153&gt;=5,BY153&amp;"/"&amp;BZ153,BY153&amp;"/"&amp;BZ153))</f>
        <v>0/-</v>
      </c>
      <c r="CC153" s="46"/>
      <c r="CD153" s="51"/>
      <c r="CE153" s="51"/>
      <c r="CF153" s="22" t="str">
        <f>IF(CG153&gt;=5,CD153,IF(CH153&gt;=5,CD153&amp;"/"&amp;CE153,CD153&amp;"/"&amp;CE153))</f>
        <v>/</v>
      </c>
      <c r="CG153" s="46">
        <f>ROUND((CC153+CD153)/2,1)</f>
        <v>0</v>
      </c>
      <c r="CH153" s="28" t="str">
        <f>IF(ISNUMBER(CE153),ROUND((CC153+CE153)/2,1),"-")</f>
        <v>-</v>
      </c>
      <c r="CI153" s="47">
        <f>MAX(CG153:CH153)</f>
        <v>0</v>
      </c>
      <c r="CJ153" s="66" t="str">
        <f>IF(CG153&gt;=5,CG153,IF(CH153&gt;=5,CG153&amp;"/"&amp;CH153,CG153&amp;"/"&amp;CH153))</f>
        <v>0/-</v>
      </c>
      <c r="CK153" s="46">
        <v>3.3</v>
      </c>
      <c r="CL153" s="51"/>
      <c r="CM153" s="51"/>
      <c r="CN153" s="22" t="str">
        <f>IF(CO153&gt;=5,CL153,IF(CP153&gt;=5,CL153&amp;"/"&amp;CM153,CL153&amp;"/"&amp;CM153))</f>
        <v>/</v>
      </c>
      <c r="CO153" s="46">
        <f>ROUND((CK153+CL153)/2,1)</f>
        <v>1.7</v>
      </c>
      <c r="CP153" s="28" t="str">
        <f>IF(ISNUMBER(CM153),ROUND((CK153+CM153)/2,1),"-")</f>
        <v>-</v>
      </c>
      <c r="CQ153" s="47">
        <f>MAX(CO153:CP153)</f>
        <v>1.7</v>
      </c>
      <c r="CR153" s="67" t="str">
        <f>IF(CO153&gt;=5,CO153,IF(CP153&gt;=5,CO153&amp;"/"&amp;CP153,CO153&amp;"/"&amp;CP153))</f>
        <v>1.7/-</v>
      </c>
      <c r="CS153" s="46"/>
      <c r="CT153" s="51"/>
      <c r="CU153" s="51"/>
      <c r="CV153" s="22" t="str">
        <f>IF(CW153&gt;=5,CT153,IF(CX153&gt;=5,CT153&amp;"/"&amp;CU153,CT153&amp;"/"&amp;CU153))</f>
        <v>/</v>
      </c>
      <c r="CW153" s="46">
        <f>ROUND((CS153+CT153)/2,1)</f>
        <v>0</v>
      </c>
      <c r="CX153" s="28" t="str">
        <f>IF(ISNUMBER(CU153),ROUND((CS153+CU153)/2,1),"-")</f>
        <v>-</v>
      </c>
      <c r="CY153" s="47">
        <f>MAX(CW153:CX153)</f>
        <v>0</v>
      </c>
      <c r="CZ153" s="67" t="str">
        <f>IF(CW153&gt;=5,CW153,IF(CX153&gt;=5,CW153&amp;"/"&amp;CX153,CW153&amp;"/"&amp;CX153))</f>
        <v>0/-</v>
      </c>
      <c r="DA153" s="46"/>
      <c r="DB153" s="51"/>
      <c r="DC153" s="49"/>
      <c r="DD153" s="22" t="str">
        <f>IF(DE153&gt;=5,DB153,IF(DF153&gt;=5,DB153&amp;"/"&amp;DC153,DB153&amp;"/"&amp;DC153))</f>
        <v>/</v>
      </c>
      <c r="DE153" s="46">
        <f>ROUND((DA153+DB153)/2,1)</f>
        <v>0</v>
      </c>
      <c r="DF153" s="28" t="str">
        <f>IF(ISNUMBER(DC153),ROUND((DA153+DC153)/2,1),"-")</f>
        <v>-</v>
      </c>
      <c r="DG153" s="47">
        <f>MAX(DE153:DF153)</f>
        <v>0</v>
      </c>
      <c r="DH153" s="67" t="str">
        <f>IF(DE153&gt;=5,DE153,IF(DF153&gt;=5,DE153&amp;"/"&amp;DF153,DE153&amp;"/"&amp;DF153))</f>
        <v>0/-</v>
      </c>
      <c r="DI153" s="46"/>
      <c r="DJ153" s="51"/>
      <c r="DK153" s="53"/>
      <c r="DL153" s="22" t="str">
        <f>IF(DM153&gt;=5,DJ153,IF(DN153&gt;=5,DJ153&amp;"/"&amp;DK153,DJ153&amp;"/"&amp;DK153))</f>
        <v>/</v>
      </c>
      <c r="DM153" s="46">
        <f>ROUND((DI153+DJ153)/2,1)</f>
        <v>0</v>
      </c>
      <c r="DN153" s="28" t="str">
        <f>IF(ISNUMBER(DK153),ROUND((DI153+DK153)/2,1),"-")</f>
        <v>-</v>
      </c>
      <c r="DO153" s="47">
        <f>MAX(DM153:DN153)</f>
        <v>0</v>
      </c>
      <c r="DP153" s="67" t="str">
        <f>IF(DM153&gt;=5,DM153,IF(DN153&gt;=5,DM153&amp;"/"&amp;DN153,DM153&amp;"/"&amp;DN153))</f>
        <v>0/-</v>
      </c>
      <c r="DQ153" s="46"/>
      <c r="DR153" s="51"/>
      <c r="DS153" s="51"/>
      <c r="DT153" s="22" t="str">
        <f>IF(DU153&gt;=5,DR153,IF(DV153&gt;=5,DR153&amp;"/"&amp;DS153,DR153&amp;"/"&amp;DS153))</f>
        <v>/</v>
      </c>
      <c r="DU153" s="46">
        <f>ROUND((DQ153+DR153)/2,1)</f>
        <v>0</v>
      </c>
      <c r="DV153" s="28" t="str">
        <f>IF(ISNUMBER(DS153),ROUND((DQ153+DS153)/2,1),"-")</f>
        <v>-</v>
      </c>
      <c r="DW153" s="47">
        <f>MAX(DU153:DV153)</f>
        <v>0</v>
      </c>
      <c r="DX153" s="67" t="str">
        <f>IF(DU153&gt;=5,DU153,IF(DV153&gt;=5,DU153&amp;"/"&amp;DV153,DU153&amp;"/"&amp;DV153))</f>
        <v>0/-</v>
      </c>
      <c r="DY153" s="46"/>
      <c r="DZ153" s="51"/>
      <c r="EA153" s="51"/>
      <c r="EB153" s="22" t="str">
        <f>IF(EC153&gt;=5,DZ153,IF(ED153&gt;=5,DZ153&amp;"/"&amp;EA153,DZ153&amp;"/"&amp;EA153))</f>
        <v>/</v>
      </c>
      <c r="EC153" s="46">
        <f>ROUND((DY153+DZ153)/2,1)</f>
        <v>0</v>
      </c>
      <c r="ED153" s="28" t="str">
        <f>IF(ISNUMBER(EA153),ROUND((DY153+EA153)/2,1),"-")</f>
        <v>-</v>
      </c>
      <c r="EE153" s="47">
        <f>MAX(EC153:ED153)</f>
        <v>0</v>
      </c>
      <c r="EF153" s="68" t="str">
        <f>IF(EC153&gt;=5,EC153,IF(ED153&gt;=5,EC153&amp;"/"&amp;ED153,EC153&amp;"/"&amp;ED153))</f>
        <v>0/-</v>
      </c>
      <c r="EG153" s="58">
        <f>ROUND((BY153*$CA$4+CG153*$CI$4+CO153*$CQ$4+CW153*$CY$4+DE153*$DG$4+DM153*$DO$4+DU153*$DW$4+EC153*$EE$4)/$EH$4,1)</f>
        <v>0.3</v>
      </c>
      <c r="EH153" s="58">
        <f>ROUND((CA153*$CA$4+CI153*$CI$4+CQ153*$CQ$4+CY153*$CY$4+DG153*$DG$4+DO153*$DO$4+DW153*$DW$4+EE153*$EE$4)/$EH$4,1)</f>
        <v>0.3</v>
      </c>
      <c r="EI153" s="48" t="str">
        <f>IF(EH153&lt;4,"Kém",IF(EH153&lt;5,"Yếu",IF(EH153&lt;6,"TB",IF(EH153&lt;7,"TBK",IF(EH153&lt;8,"Khá",IF(EH153&lt;9,"Giỏi","XS"))))))</f>
        <v>Kém</v>
      </c>
      <c r="EJ153" s="56">
        <f>ROUND((BS153*$BS$4+EH153*$EH$4)/$EJ$4,1)</f>
        <v>2.7</v>
      </c>
      <c r="EK153" s="48" t="str">
        <f>IF(EJ153&lt;4,"Kém",IF(EJ153&lt;5,"Yếu",IF(EJ153&lt;6,"TB",IF(EJ153&lt;7,"TBK",IF(EJ153&lt;8,"Khá",IF(EJ153&lt;9,"Giỏi","XS"))))))</f>
        <v>Kém</v>
      </c>
    </row>
    <row r="154" spans="2:141" ht="25.5" customHeight="1">
      <c r="B154" s="22">
        <v>45</v>
      </c>
      <c r="C154" s="97" t="s">
        <v>184</v>
      </c>
      <c r="D154" s="60" t="s">
        <v>188</v>
      </c>
      <c r="E154" s="61" t="s">
        <v>189</v>
      </c>
      <c r="F154" s="98" t="s">
        <v>66</v>
      </c>
      <c r="G154" s="99" t="s">
        <v>196</v>
      </c>
      <c r="H154" s="99" t="s">
        <v>126</v>
      </c>
      <c r="I154" s="52">
        <v>4</v>
      </c>
      <c r="J154" s="52">
        <v>5</v>
      </c>
      <c r="K154" s="168" t="s">
        <v>226</v>
      </c>
      <c r="L154" s="52">
        <v>5</v>
      </c>
      <c r="M154" s="52"/>
      <c r="N154" s="52">
        <f>L154</f>
        <v>5</v>
      </c>
      <c r="O154" s="44">
        <v>7</v>
      </c>
      <c r="P154" s="44"/>
      <c r="Q154" s="22">
        <f>O154</f>
        <v>7</v>
      </c>
      <c r="R154" s="46">
        <f>ROUND((I154+L154+O154)/3,1)</f>
        <v>5.3</v>
      </c>
      <c r="S154" s="40">
        <v>5.7</v>
      </c>
      <c r="T154" s="93">
        <f t="shared" si="430"/>
        <v>5.7</v>
      </c>
      <c r="U154" s="178" t="s">
        <v>233</v>
      </c>
      <c r="V154" s="157">
        <v>6.4</v>
      </c>
      <c r="W154" s="92">
        <v>4</v>
      </c>
      <c r="X154" s="92"/>
      <c r="Y154" s="22">
        <f t="shared" si="431"/>
        <v>4</v>
      </c>
      <c r="Z154" s="46">
        <f t="shared" si="432"/>
        <v>5.2</v>
      </c>
      <c r="AA154" s="28" t="str">
        <f t="shared" si="433"/>
        <v>-</v>
      </c>
      <c r="AB154" s="47">
        <f t="shared" si="434"/>
        <v>5.2</v>
      </c>
      <c r="AC154" s="65">
        <f t="shared" si="435"/>
        <v>5.2</v>
      </c>
      <c r="AD154" s="46">
        <v>6</v>
      </c>
      <c r="AE154" s="52">
        <v>5</v>
      </c>
      <c r="AF154" s="22"/>
      <c r="AG154" s="22">
        <f>IF(AH154&gt;=5,AE154,IF(AI154&gt;=5,AE154&amp;"/"&amp;AF154,AE154&amp;"/"&amp;AF154))</f>
        <v>5</v>
      </c>
      <c r="AH154" s="46">
        <f>ROUND((AD154+AE154)/2,1)</f>
        <v>5.5</v>
      </c>
      <c r="AI154" s="28" t="str">
        <f t="shared" si="436"/>
        <v>-</v>
      </c>
      <c r="AJ154" s="144">
        <f t="shared" si="437"/>
        <v>5.5</v>
      </c>
      <c r="AK154" s="154">
        <f t="shared" si="438"/>
        <v>5.5</v>
      </c>
      <c r="AL154" s="152">
        <v>6.5</v>
      </c>
      <c r="AM154" s="52">
        <v>5</v>
      </c>
      <c r="AN154" s="44"/>
      <c r="AO154" s="22">
        <f t="shared" si="439"/>
        <v>5</v>
      </c>
      <c r="AP154" s="46">
        <f t="shared" si="440"/>
        <v>5.8</v>
      </c>
      <c r="AQ154" s="28" t="str">
        <f t="shared" si="441"/>
        <v>-</v>
      </c>
      <c r="AR154" s="47">
        <f t="shared" si="442"/>
        <v>5.8</v>
      </c>
      <c r="AS154" s="65">
        <f t="shared" si="443"/>
        <v>5.8</v>
      </c>
      <c r="AT154" s="92">
        <v>6</v>
      </c>
      <c r="AU154" s="92">
        <v>6</v>
      </c>
      <c r="AV154" s="92"/>
      <c r="AW154" s="22">
        <f t="shared" si="444"/>
        <v>6</v>
      </c>
      <c r="AX154" s="46">
        <f t="shared" si="445"/>
        <v>6</v>
      </c>
      <c r="AY154" s="28" t="str">
        <f t="shared" si="446"/>
        <v>-</v>
      </c>
      <c r="AZ154" s="47">
        <f t="shared" si="447"/>
        <v>6</v>
      </c>
      <c r="BA154" s="69">
        <f t="shared" si="448"/>
        <v>6</v>
      </c>
      <c r="BB154" s="46">
        <v>5</v>
      </c>
      <c r="BC154" s="52">
        <v>6</v>
      </c>
      <c r="BD154" s="22"/>
      <c r="BE154" s="22">
        <f t="shared" si="449"/>
        <v>6</v>
      </c>
      <c r="BF154" s="46">
        <f t="shared" si="450"/>
        <v>5.5</v>
      </c>
      <c r="BG154" s="28" t="str">
        <f t="shared" si="451"/>
        <v>-</v>
      </c>
      <c r="BH154" s="47">
        <f t="shared" si="452"/>
        <v>5.5</v>
      </c>
      <c r="BI154" s="65">
        <f t="shared" si="453"/>
        <v>5.5</v>
      </c>
      <c r="BJ154" s="46">
        <v>6</v>
      </c>
      <c r="BK154" s="52">
        <v>5</v>
      </c>
      <c r="BL154" s="91"/>
      <c r="BM154" s="22">
        <f t="shared" si="454"/>
        <v>5</v>
      </c>
      <c r="BN154" s="46">
        <f t="shared" si="455"/>
        <v>5.5</v>
      </c>
      <c r="BO154" s="28" t="str">
        <f t="shared" si="456"/>
        <v>-</v>
      </c>
      <c r="BP154" s="47">
        <f t="shared" si="457"/>
        <v>5.5</v>
      </c>
      <c r="BQ154" s="70">
        <f t="shared" si="458"/>
        <v>5.5</v>
      </c>
      <c r="BR154" s="132">
        <f t="shared" si="459"/>
        <v>5.5</v>
      </c>
      <c r="BS154" s="133">
        <f t="shared" si="460"/>
        <v>5.5</v>
      </c>
      <c r="BT154" s="48" t="str">
        <f t="shared" si="461"/>
        <v>TB</v>
      </c>
      <c r="BU154" s="46">
        <v>4</v>
      </c>
      <c r="BV154" s="52"/>
      <c r="BW154" s="44"/>
      <c r="BX154" s="22" t="str">
        <f>IF(BY154&gt;=5,BV154,IF(BZ154&gt;=5,BV154&amp;"/"&amp;BW154,BV154&amp;"/"&amp;BW154))</f>
        <v>/</v>
      </c>
      <c r="BY154" s="46">
        <f>ROUND((BU154+BV154)/2,1)</f>
        <v>2</v>
      </c>
      <c r="BZ154" s="28" t="str">
        <f>IF(ISNUMBER(BW154),ROUND((BU154+BW154)/2,1),"-")</f>
        <v>-</v>
      </c>
      <c r="CA154" s="47">
        <f>MAX(BY154:BZ154)</f>
        <v>2</v>
      </c>
      <c r="CB154" s="65" t="str">
        <f>IF(BY154&gt;=5,BY154,IF(BZ154&gt;=5,BY154&amp;"/"&amp;BZ154,BY154&amp;"/"&amp;BZ154))</f>
        <v>2/-</v>
      </c>
      <c r="CC154" s="46">
        <v>7.5</v>
      </c>
      <c r="CD154" s="51">
        <v>0</v>
      </c>
      <c r="CE154" s="51"/>
      <c r="CF154" s="22" t="str">
        <f>IF(CG154&gt;=5,CD154,IF(CH154&gt;=5,CD154&amp;"/"&amp;CE154,CD154&amp;"/"&amp;CE154))</f>
        <v>0/</v>
      </c>
      <c r="CG154" s="46">
        <f>ROUND((CC154+CD154)/2,1)</f>
        <v>3.8</v>
      </c>
      <c r="CH154" s="28" t="str">
        <f>IF(ISNUMBER(CE154),ROUND((CC154+CE154)/2,1),"-")</f>
        <v>-</v>
      </c>
      <c r="CI154" s="47">
        <f>MAX(CG154:CH154)</f>
        <v>3.8</v>
      </c>
      <c r="CJ154" s="66" t="str">
        <f>IF(CG154&gt;=5,CG154,IF(CH154&gt;=5,CG154&amp;"/"&amp;CH154,CG154&amp;"/"&amp;CH154))</f>
        <v>3.8/-</v>
      </c>
      <c r="CK154" s="46">
        <v>6.7</v>
      </c>
      <c r="CL154" s="51"/>
      <c r="CM154" s="51"/>
      <c r="CN154" s="22" t="str">
        <f>IF(CO154&gt;=5,CL154,IF(CP154&gt;=5,CL154&amp;"/"&amp;CM154,CL154&amp;"/"&amp;CM154))</f>
        <v>/</v>
      </c>
      <c r="CO154" s="46">
        <f>ROUND((CK154+CL154)/2,1)</f>
        <v>3.4</v>
      </c>
      <c r="CP154" s="28" t="str">
        <f>IF(ISNUMBER(CM154),ROUND((CK154+CM154)/2,1),"-")</f>
        <v>-</v>
      </c>
      <c r="CQ154" s="47">
        <f>MAX(CO154:CP154)</f>
        <v>3.4</v>
      </c>
      <c r="CR154" s="67" t="str">
        <f>IF(CO154&gt;=5,CO154,IF(CP154&gt;=5,CO154&amp;"/"&amp;CP154,CO154&amp;"/"&amp;CP154))</f>
        <v>3.4/-</v>
      </c>
      <c r="CS154" s="46">
        <v>5</v>
      </c>
      <c r="CT154" s="51"/>
      <c r="CU154" s="51"/>
      <c r="CV154" s="22" t="str">
        <f>IF(CW154&gt;=5,CT154,IF(CX154&gt;=5,CT154&amp;"/"&amp;CU154,CT154&amp;"/"&amp;CU154))</f>
        <v>/</v>
      </c>
      <c r="CW154" s="46">
        <f>ROUND((CS154+CT154)/2,1)</f>
        <v>2.5</v>
      </c>
      <c r="CX154" s="28" t="str">
        <f>IF(ISNUMBER(CU154),ROUND((CS154+CU154)/2,1),"-")</f>
        <v>-</v>
      </c>
      <c r="CY154" s="47">
        <f>MAX(CW154:CX154)</f>
        <v>2.5</v>
      </c>
      <c r="CZ154" s="67" t="str">
        <f>IF(CW154&gt;=5,CW154,IF(CX154&gt;=5,CW154&amp;"/"&amp;CX154,CW154&amp;"/"&amp;CX154))</f>
        <v>2.5/-</v>
      </c>
      <c r="DA154" s="46">
        <v>2.3</v>
      </c>
      <c r="DB154" s="51">
        <v>0</v>
      </c>
      <c r="DC154" s="49"/>
      <c r="DD154" s="22" t="str">
        <f>IF(DE154&gt;=5,DB154,IF(DF154&gt;=5,DB154&amp;"/"&amp;DC154,DB154&amp;"/"&amp;DC154))</f>
        <v>0/</v>
      </c>
      <c r="DE154" s="46">
        <f>ROUND((DA154+DB154)/2,1)</f>
        <v>1.2</v>
      </c>
      <c r="DF154" s="28" t="str">
        <f>IF(ISNUMBER(DC154),ROUND((DA154+DC154)/2,1),"-")</f>
        <v>-</v>
      </c>
      <c r="DG154" s="47">
        <f>MAX(DE154:DF154)</f>
        <v>1.2</v>
      </c>
      <c r="DH154" s="67" t="str">
        <f>IF(DE154&gt;=5,DE154,IF(DF154&gt;=5,DE154&amp;"/"&amp;DF154,DE154&amp;"/"&amp;DF154))</f>
        <v>1.2/-</v>
      </c>
      <c r="DI154" s="46"/>
      <c r="DJ154" s="51"/>
      <c r="DK154" s="53"/>
      <c r="DL154" s="22" t="str">
        <f>IF(DM154&gt;=5,DJ154,IF(DN154&gt;=5,DJ154&amp;"/"&amp;DK154,DJ154&amp;"/"&amp;DK154))</f>
        <v>/</v>
      </c>
      <c r="DM154" s="46">
        <f>ROUND((DI154+DJ154)/2,1)</f>
        <v>0</v>
      </c>
      <c r="DN154" s="28" t="str">
        <f>IF(ISNUMBER(DK154),ROUND((DI154+DK154)/2,1),"-")</f>
        <v>-</v>
      </c>
      <c r="DO154" s="47">
        <f>MAX(DM154:DN154)</f>
        <v>0</v>
      </c>
      <c r="DP154" s="67" t="str">
        <f>IF(DM154&gt;=5,DM154,IF(DN154&gt;=5,DM154&amp;"/"&amp;DN154,DM154&amp;"/"&amp;DN154))</f>
        <v>0/-</v>
      </c>
      <c r="DQ154" s="46"/>
      <c r="DR154" s="51"/>
      <c r="DS154" s="51"/>
      <c r="DT154" s="22" t="str">
        <f>IF(DU154&gt;=5,DR154,IF(DV154&gt;=5,DR154&amp;"/"&amp;DS154,DR154&amp;"/"&amp;DS154))</f>
        <v>/</v>
      </c>
      <c r="DU154" s="46">
        <f>ROUND((DQ154+DR154)/2,1)</f>
        <v>0</v>
      </c>
      <c r="DV154" s="28" t="str">
        <f>IF(ISNUMBER(DS154),ROUND((DQ154+DS154)/2,1),"-")</f>
        <v>-</v>
      </c>
      <c r="DW154" s="47">
        <f>MAX(DU154:DV154)</f>
        <v>0</v>
      </c>
      <c r="DX154" s="67" t="str">
        <f>IF(DU154&gt;=5,DU154,IF(DV154&gt;=5,DU154&amp;"/"&amp;DV154,DU154&amp;"/"&amp;DV154))</f>
        <v>0/-</v>
      </c>
      <c r="DY154" s="46"/>
      <c r="DZ154" s="51"/>
      <c r="EA154" s="51"/>
      <c r="EB154" s="22" t="str">
        <f>IF(EC154&gt;=5,DZ154,IF(ED154&gt;=5,DZ154&amp;"/"&amp;EA154,DZ154&amp;"/"&amp;EA154))</f>
        <v>/</v>
      </c>
      <c r="EC154" s="46">
        <f>ROUND((DY154+DZ154)/2,1)</f>
        <v>0</v>
      </c>
      <c r="ED154" s="28" t="str">
        <f>IF(ISNUMBER(EA154),ROUND((DY154+EA154)/2,1),"-")</f>
        <v>-</v>
      </c>
      <c r="EE154" s="47">
        <f>MAX(EC154:ED154)</f>
        <v>0</v>
      </c>
      <c r="EF154" s="68" t="str">
        <f>IF(EC154&gt;=5,EC154,IF(ED154&gt;=5,EC154&amp;"/"&amp;ED154,EC154&amp;"/"&amp;ED154))</f>
        <v>0/-</v>
      </c>
      <c r="EG154" s="58">
        <f>ROUND((BY154*$CA$4+CG154*$CI$4+CO154*$CQ$4+CW154*$CY$4+DE154*$DG$4+DM154*$DO$4+DU154*$DW$4+EC154*$EE$4)/$EH$4,1)</f>
        <v>1.5</v>
      </c>
      <c r="EH154" s="58">
        <f>ROUND((CA154*$CA$4+CI154*$CI$4+CQ154*$CQ$4+CY154*$CY$4+DG154*$DG$4+DO154*$DO$4+DW154*$DW$4+EE154*$EE$4)/$EH$4,1)</f>
        <v>1.5</v>
      </c>
      <c r="EI154" s="48" t="str">
        <f>IF(EH154&lt;4,"Kém",IF(EH154&lt;5,"Yếu",IF(EH154&lt;6,"TB",IF(EH154&lt;7,"TBK",IF(EH154&lt;8,"Khá",IF(EH154&lt;9,"Giỏi","XS"))))))</f>
        <v>Kém</v>
      </c>
      <c r="EJ154" s="56">
        <f>ROUND((BS154*$BS$4+EH154*$EH$4)/$EJ$4,1)</f>
        <v>3.3</v>
      </c>
      <c r="EK154" s="48" t="str">
        <f>IF(EJ154&lt;4,"Kém",IF(EJ154&lt;5,"Yếu",IF(EJ154&lt;6,"TB",IF(EJ154&lt;7,"TBK",IF(EJ154&lt;8,"Khá",IF(EJ154&lt;9,"Giỏi","XS"))))))</f>
        <v>Kém</v>
      </c>
    </row>
    <row r="155" spans="2:237" s="17" customFormat="1" ht="25.5" customHeight="1">
      <c r="B155" s="22">
        <v>2</v>
      </c>
      <c r="C155" s="97" t="s">
        <v>70</v>
      </c>
      <c r="D155" s="101" t="s">
        <v>53</v>
      </c>
      <c r="E155" s="102" t="s">
        <v>92</v>
      </c>
      <c r="F155" s="98" t="s">
        <v>66</v>
      </c>
      <c r="G155" s="99" t="s">
        <v>103</v>
      </c>
      <c r="H155" s="99" t="s">
        <v>125</v>
      </c>
      <c r="I155" s="52">
        <v>3</v>
      </c>
      <c r="J155" s="52">
        <v>5</v>
      </c>
      <c r="K155" s="168" t="s">
        <v>227</v>
      </c>
      <c r="L155" s="52">
        <v>4</v>
      </c>
      <c r="M155" s="52">
        <v>5</v>
      </c>
      <c r="N155" s="168" t="s">
        <v>226</v>
      </c>
      <c r="O155" s="44">
        <v>8</v>
      </c>
      <c r="P155" s="44"/>
      <c r="Q155" s="22">
        <f>O155</f>
        <v>8</v>
      </c>
      <c r="R155" s="46">
        <f>ROUND((I155+L155+O155)/3,1)</f>
        <v>5</v>
      </c>
      <c r="S155" s="40">
        <v>6</v>
      </c>
      <c r="T155" s="93">
        <f t="shared" si="430"/>
        <v>6</v>
      </c>
      <c r="U155" s="178" t="s">
        <v>234</v>
      </c>
      <c r="V155" s="157">
        <v>5</v>
      </c>
      <c r="W155" s="92">
        <v>2</v>
      </c>
      <c r="X155" s="92">
        <v>3</v>
      </c>
      <c r="Y155" s="22" t="str">
        <f t="shared" si="431"/>
        <v>2/3</v>
      </c>
      <c r="Z155" s="46">
        <f t="shared" si="432"/>
        <v>3.5</v>
      </c>
      <c r="AA155" s="28">
        <f t="shared" si="433"/>
        <v>4</v>
      </c>
      <c r="AB155" s="130">
        <f t="shared" si="434"/>
        <v>4</v>
      </c>
      <c r="AC155" s="131" t="str">
        <f t="shared" si="435"/>
        <v>3.5/4</v>
      </c>
      <c r="AD155" s="46">
        <v>5</v>
      </c>
      <c r="AE155" s="52">
        <v>4</v>
      </c>
      <c r="AF155" s="44">
        <v>0</v>
      </c>
      <c r="AG155" s="22" t="str">
        <f>IF(AH155&gt;=5,AE155,IF(AI155&gt;=5,AE155&amp;"/"&amp;AF155,AE155&amp;"/"&amp;AF155))</f>
        <v>4/0</v>
      </c>
      <c r="AH155" s="46">
        <f>ROUND((AD155+AE155)/2,1)</f>
        <v>4.5</v>
      </c>
      <c r="AI155" s="28">
        <f t="shared" si="436"/>
        <v>2.5</v>
      </c>
      <c r="AJ155" s="156">
        <f t="shared" si="437"/>
        <v>4.5</v>
      </c>
      <c r="AK155" s="153" t="str">
        <f t="shared" si="438"/>
        <v>4.5/2.5</v>
      </c>
      <c r="AL155" s="152">
        <v>5</v>
      </c>
      <c r="AM155" s="52">
        <v>2</v>
      </c>
      <c r="AN155" s="44">
        <v>0</v>
      </c>
      <c r="AO155" s="22" t="str">
        <f t="shared" si="439"/>
        <v>2/0</v>
      </c>
      <c r="AP155" s="46">
        <f t="shared" si="440"/>
        <v>3.5</v>
      </c>
      <c r="AQ155" s="28">
        <f t="shared" si="441"/>
        <v>2.5</v>
      </c>
      <c r="AR155" s="130">
        <f t="shared" si="442"/>
        <v>3.5</v>
      </c>
      <c r="AS155" s="131" t="str">
        <f t="shared" si="443"/>
        <v>3.5/2.5</v>
      </c>
      <c r="AT155" s="92">
        <v>6</v>
      </c>
      <c r="AU155" s="92">
        <v>4</v>
      </c>
      <c r="AV155" s="92"/>
      <c r="AW155" s="22">
        <f t="shared" si="444"/>
        <v>4</v>
      </c>
      <c r="AX155" s="46">
        <f t="shared" si="445"/>
        <v>5</v>
      </c>
      <c r="AY155" s="28" t="str">
        <f t="shared" si="446"/>
        <v>-</v>
      </c>
      <c r="AZ155" s="47">
        <f t="shared" si="447"/>
        <v>5</v>
      </c>
      <c r="BA155" s="69">
        <f t="shared" si="448"/>
        <v>5</v>
      </c>
      <c r="BB155" s="46">
        <v>5</v>
      </c>
      <c r="BC155" s="52">
        <v>3</v>
      </c>
      <c r="BD155" s="44">
        <v>3</v>
      </c>
      <c r="BE155" s="22" t="str">
        <f t="shared" si="449"/>
        <v>3/3</v>
      </c>
      <c r="BF155" s="46">
        <f t="shared" si="450"/>
        <v>4</v>
      </c>
      <c r="BG155" s="28">
        <f t="shared" si="451"/>
        <v>4</v>
      </c>
      <c r="BH155" s="130">
        <f t="shared" si="452"/>
        <v>4</v>
      </c>
      <c r="BI155" s="131" t="str">
        <f t="shared" si="453"/>
        <v>4/4</v>
      </c>
      <c r="BJ155" s="46">
        <v>6.5</v>
      </c>
      <c r="BK155" s="52">
        <v>4</v>
      </c>
      <c r="BL155" s="91"/>
      <c r="BM155" s="22">
        <f t="shared" si="454"/>
        <v>4</v>
      </c>
      <c r="BN155" s="46">
        <f t="shared" si="455"/>
        <v>5.3</v>
      </c>
      <c r="BO155" s="28" t="str">
        <f t="shared" si="456"/>
        <v>-</v>
      </c>
      <c r="BP155" s="47">
        <f t="shared" si="457"/>
        <v>5.3</v>
      </c>
      <c r="BQ155" s="70">
        <f t="shared" si="458"/>
        <v>5.3</v>
      </c>
      <c r="BR155" s="132">
        <f t="shared" si="459"/>
        <v>4.3</v>
      </c>
      <c r="BS155" s="133">
        <f t="shared" si="460"/>
        <v>4.5</v>
      </c>
      <c r="BT155" s="48" t="str">
        <f t="shared" si="461"/>
        <v>Yếu</v>
      </c>
      <c r="BU155" s="46">
        <v>6.6</v>
      </c>
      <c r="BV155" s="52">
        <v>0</v>
      </c>
      <c r="BW155" s="44"/>
      <c r="BX155" s="22" t="str">
        <f>IF(BY155&gt;=5,BV155,IF(BZ155&gt;=5,BV155&amp;"/"&amp;BW155,BV155&amp;"/"&amp;BW155))</f>
        <v>0/</v>
      </c>
      <c r="BY155" s="46">
        <f>ROUND((BU155+BV155)/2,1)</f>
        <v>3.3</v>
      </c>
      <c r="BZ155" s="28" t="str">
        <f>IF(ISNUMBER(BW155),ROUND((BU155+BW155)/2,1),"-")</f>
        <v>-</v>
      </c>
      <c r="CA155" s="47">
        <f>MAX(BY155:BZ155)</f>
        <v>3.3</v>
      </c>
      <c r="CB155" s="65" t="str">
        <f>IF(BY155&gt;=5,BY155,IF(BZ155&gt;=5,BY155&amp;"/"&amp;BZ155,BY155&amp;"/"&amp;BZ155))</f>
        <v>3.3/-</v>
      </c>
      <c r="CC155" s="46">
        <v>7</v>
      </c>
      <c r="CD155" s="52">
        <v>4</v>
      </c>
      <c r="CE155" s="22"/>
      <c r="CF155" s="22">
        <f>IF(CG155&gt;=5,CD155,IF(CH155&gt;=5,CD155&amp;"/"&amp;CE155,CD155&amp;"/"&amp;CE155))</f>
        <v>4</v>
      </c>
      <c r="CG155" s="46">
        <f>ROUND((CC155+CD155)/2,1)</f>
        <v>5.5</v>
      </c>
      <c r="CH155" s="28" t="str">
        <f>IF(ISNUMBER(CE155),ROUND((CC155+CE155)/2,1),"-")</f>
        <v>-</v>
      </c>
      <c r="CI155" s="47">
        <f>MAX(CG155:CH155)</f>
        <v>5.5</v>
      </c>
      <c r="CJ155" s="66">
        <f>IF(CG155&gt;=5,CG155,IF(CH155&gt;=5,CG155&amp;"/"&amp;CH155,CG155&amp;"/"&amp;CH155))</f>
        <v>5.5</v>
      </c>
      <c r="CK155" s="46">
        <v>4.3</v>
      </c>
      <c r="CL155" s="198"/>
      <c r="CM155" s="199"/>
      <c r="CN155" s="200" t="s">
        <v>246</v>
      </c>
      <c r="CO155" s="156">
        <f>ROUND((CK155+CL155)/2,1)</f>
        <v>2.2</v>
      </c>
      <c r="CP155" s="201" t="str">
        <f>IF(ISNUMBER(CM155),ROUND((CK155+CM155)/2,1),"-")</f>
        <v>-</v>
      </c>
      <c r="CQ155" s="130">
        <f>MAX(CO155:CP155)</f>
        <v>2.2</v>
      </c>
      <c r="CR155" s="202" t="str">
        <f>IF(CO155&gt;=5,CO155,IF(CP155&gt;=5,CO155&amp;"/"&amp;CP155,CO155&amp;"/"&amp;CP155))</f>
        <v>2.2/-</v>
      </c>
      <c r="CS155" s="46">
        <v>6</v>
      </c>
      <c r="CT155" s="45"/>
      <c r="CU155" s="44"/>
      <c r="CV155" s="22" t="str">
        <f>IF(CW155&gt;=5,CT155,IF(CX155&gt;=5,CT155&amp;"/"&amp;CU155,CT155&amp;"/"&amp;CU155))</f>
        <v>/</v>
      </c>
      <c r="CW155" s="46">
        <f>ROUND((CS155+CT155)/2,1)</f>
        <v>3</v>
      </c>
      <c r="CX155" s="28" t="str">
        <f>IF(ISNUMBER(CU155),ROUND((CS155+CU155)/2,1),"-")</f>
        <v>-</v>
      </c>
      <c r="CY155" s="47">
        <f>MAX(CW155:CX155)</f>
        <v>3</v>
      </c>
      <c r="CZ155" s="67" t="str">
        <f>IF(CW155&gt;=5,CW155,IF(CX155&gt;=5,CW155&amp;"/"&amp;CX155,CW155&amp;"/"&amp;CX155))</f>
        <v>3/-</v>
      </c>
      <c r="DA155" s="46">
        <v>1.6</v>
      </c>
      <c r="DB155" s="52"/>
      <c r="DC155" s="44"/>
      <c r="DD155" s="203" t="s">
        <v>247</v>
      </c>
      <c r="DE155" s="204">
        <f>ROUND((DA155+DB155)/2,1)</f>
        <v>0.8</v>
      </c>
      <c r="DF155" s="205" t="str">
        <f>IF(ISNUMBER(DC155),ROUND((DA155+DC155)/2,1),"-")</f>
        <v>-</v>
      </c>
      <c r="DG155" s="206">
        <f>MAX(DE155:DF155)</f>
        <v>0.8</v>
      </c>
      <c r="DH155" s="207" t="str">
        <f>IF(DE155&gt;=5,DE155,IF(DF155&gt;=5,DE155&amp;"/"&amp;DF155,DE155&amp;"/"&amp;DF155))</f>
        <v>0.8/-</v>
      </c>
      <c r="DI155" s="46"/>
      <c r="DJ155" s="52"/>
      <c r="DK155" s="44"/>
      <c r="DL155" s="22" t="str">
        <f>IF(DM155&gt;=5,DJ155,IF(DN155&gt;=5,DJ155&amp;"/"&amp;DK155,DJ155&amp;"/"&amp;DK155))</f>
        <v>/</v>
      </c>
      <c r="DM155" s="46">
        <f>ROUND((DI155+DJ155)/2,1)</f>
        <v>0</v>
      </c>
      <c r="DN155" s="28" t="str">
        <f>IF(ISNUMBER(DK155),ROUND((DI155+DK155)/2,1),"-")</f>
        <v>-</v>
      </c>
      <c r="DO155" s="47">
        <f>MAX(DM155:DN155)</f>
        <v>0</v>
      </c>
      <c r="DP155" s="67" t="str">
        <f>IF(DM155&gt;=5,DM155,IF(DN155&gt;=5,DM155&amp;"/"&amp;DN155,DM155&amp;"/"&amp;DN155))</f>
        <v>0/-</v>
      </c>
      <c r="DQ155" s="46"/>
      <c r="DR155" s="52"/>
      <c r="DS155" s="44"/>
      <c r="DT155" s="22" t="str">
        <f>IF(DU155&gt;=5,DR155,IF(DV155&gt;=5,DR155&amp;"/"&amp;DS155,DR155&amp;"/"&amp;DS155))</f>
        <v>/</v>
      </c>
      <c r="DU155" s="46">
        <f>ROUND((DQ155+DR155)/2,1)</f>
        <v>0</v>
      </c>
      <c r="DV155" s="28" t="str">
        <f>IF(ISNUMBER(DS155),ROUND((DQ155+DS155)/2,1),"-")</f>
        <v>-</v>
      </c>
      <c r="DW155" s="47">
        <f>MAX(DU155:DV155)</f>
        <v>0</v>
      </c>
      <c r="DX155" s="67" t="str">
        <f>IF(DU155&gt;=5,DU155,IF(DV155&gt;=5,DU155&amp;"/"&amp;DV155,DU155&amp;"/"&amp;DV155))</f>
        <v>0/-</v>
      </c>
      <c r="DY155" s="46"/>
      <c r="DZ155" s="52"/>
      <c r="EA155" s="22"/>
      <c r="EB155" s="22" t="str">
        <f>IF(EC155&gt;=5,DZ155,IF(ED155&gt;=5,DZ155&amp;"/"&amp;EA155,DZ155&amp;"/"&amp;EA155))</f>
        <v>/</v>
      </c>
      <c r="EC155" s="46">
        <f>ROUND((DY155+DZ155)/2,1)</f>
        <v>0</v>
      </c>
      <c r="ED155" s="28" t="str">
        <f>IF(ISNUMBER(EA155),ROUND((DY155+EA155)/2,1),"-")</f>
        <v>-</v>
      </c>
      <c r="EE155" s="47">
        <f>MAX(EC155:ED155)</f>
        <v>0</v>
      </c>
      <c r="EF155" s="68" t="str">
        <f>IF(EC155&gt;=5,EC155,IF(ED155&gt;=5,EC155&amp;"/"&amp;ED155,EC155&amp;"/"&amp;ED155))</f>
        <v>0/-</v>
      </c>
      <c r="EG155" s="58">
        <f>ROUND((BY155*$CA$4+CG155*$CI$4+CO155*$CQ$4+CW155*$CY$4+DE155*$DG$4+DM155*$DO$4+DU155*$DW$4+EC155*$EE$4)/$EH$4,1)</f>
        <v>1.6</v>
      </c>
      <c r="EH155" s="58">
        <f>ROUND((CA155*$CA$4+CI155*$CI$4+CQ155*$CQ$4+CY155*$CY$4+DG155*$DG$4+DO155*$DO$4+DW155*$DW$4+EE155*$EE$4)/$EH$4,1)</f>
        <v>1.6</v>
      </c>
      <c r="EI155" s="48" t="str">
        <f>IF(EH155&lt;4,"Kém",IF(EH155&lt;5,"Yếu",IF(EH155&lt;6,"TB",IF(EH155&lt;7,"TBK",IF(EH155&lt;8,"Khá",IF(EH155&lt;9,"Giỏi","XS"))))))</f>
        <v>Kém</v>
      </c>
      <c r="EJ155" s="56">
        <f>ROUND((BS155*$BS$4+EH155*$EH$4)/$EJ$4,1)</f>
        <v>2.9</v>
      </c>
      <c r="EK155" s="48" t="str">
        <f>IF(EJ155&lt;4,"Kém",IF(EJ155&lt;5,"Yếu",IF(EJ155&lt;6,"TB",IF(EJ155&lt;7,"TBK",IF(EJ155&lt;8,"Khá",IF(EJ155&lt;9,"Giỏi","XS"))))))</f>
        <v>Kém</v>
      </c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610"/>
      <c r="HY155" s="610"/>
      <c r="HZ155" s="610"/>
      <c r="IA155" s="611"/>
      <c r="IB155" s="610"/>
      <c r="IC155" s="610"/>
    </row>
    <row r="156" spans="2:237" s="17" customFormat="1" ht="18" customHeight="1">
      <c r="B156" s="22">
        <v>45</v>
      </c>
      <c r="C156" s="217" t="s">
        <v>84</v>
      </c>
      <c r="D156" s="218" t="s">
        <v>97</v>
      </c>
      <c r="E156" s="219" t="s">
        <v>98</v>
      </c>
      <c r="F156" s="220" t="s">
        <v>96</v>
      </c>
      <c r="G156" s="221" t="s">
        <v>117</v>
      </c>
      <c r="H156" s="221" t="s">
        <v>68</v>
      </c>
      <c r="I156" s="158">
        <v>3</v>
      </c>
      <c r="J156" s="158">
        <v>5</v>
      </c>
      <c r="K156" s="222" t="s">
        <v>227</v>
      </c>
      <c r="L156" s="158">
        <v>3</v>
      </c>
      <c r="M156" s="158">
        <v>5</v>
      </c>
      <c r="N156" s="222" t="s">
        <v>227</v>
      </c>
      <c r="O156" s="164">
        <v>7</v>
      </c>
      <c r="P156" s="164"/>
      <c r="Q156" s="164">
        <f>O156</f>
        <v>7</v>
      </c>
      <c r="R156" s="167">
        <f>ROUND((I156+L156+O156)/3,1)</f>
        <v>4.3</v>
      </c>
      <c r="S156" s="160">
        <v>5.7</v>
      </c>
      <c r="T156" s="161">
        <f t="shared" si="430"/>
        <v>5.7</v>
      </c>
      <c r="U156" s="170" t="str">
        <f>IF(R156&gt;=5,R156,IF(S156&gt;=5,R156&amp;"/"&amp;S156,R156&amp;"/"&amp;S156))</f>
        <v>4.3/5.7</v>
      </c>
      <c r="V156" s="162">
        <v>6</v>
      </c>
      <c r="W156" s="163">
        <v>3</v>
      </c>
      <c r="X156" s="163">
        <v>3</v>
      </c>
      <c r="Y156" s="164" t="str">
        <f t="shared" si="431"/>
        <v>3/3</v>
      </c>
      <c r="Z156" s="167">
        <f t="shared" si="432"/>
        <v>4.5</v>
      </c>
      <c r="AA156" s="171">
        <f t="shared" si="433"/>
        <v>4.5</v>
      </c>
      <c r="AB156" s="223">
        <f t="shared" si="434"/>
        <v>4.5</v>
      </c>
      <c r="AC156" s="224" t="str">
        <f t="shared" si="435"/>
        <v>4.5/4.5</v>
      </c>
      <c r="AD156" s="167">
        <v>4.3</v>
      </c>
      <c r="AE156" s="158">
        <v>5</v>
      </c>
      <c r="AF156" s="164">
        <v>5</v>
      </c>
      <c r="AG156" s="164" t="str">
        <f>IF(AH156&gt;=5,AE156,IF(AI156&gt;=5,AE156&amp;"/"&amp;AF156,AE156&amp;"/"&amp;AF156))</f>
        <v>5/5</v>
      </c>
      <c r="AH156" s="167">
        <f>ROUND((AD156+AE156)/2,1)</f>
        <v>4.7</v>
      </c>
      <c r="AI156" s="171">
        <f t="shared" si="436"/>
        <v>4.7</v>
      </c>
      <c r="AJ156" s="225">
        <f t="shared" si="437"/>
        <v>4.7</v>
      </c>
      <c r="AK156" s="226" t="str">
        <f t="shared" si="438"/>
        <v>4.7/4.7</v>
      </c>
      <c r="AL156" s="227">
        <v>4</v>
      </c>
      <c r="AM156" s="158">
        <v>1</v>
      </c>
      <c r="AN156" s="164">
        <v>4</v>
      </c>
      <c r="AO156" s="164" t="str">
        <f t="shared" si="439"/>
        <v>1/4</v>
      </c>
      <c r="AP156" s="167">
        <f t="shared" si="440"/>
        <v>2.5</v>
      </c>
      <c r="AQ156" s="171">
        <f t="shared" si="441"/>
        <v>4</v>
      </c>
      <c r="AR156" s="223">
        <f t="shared" si="442"/>
        <v>4</v>
      </c>
      <c r="AS156" s="224" t="str">
        <f t="shared" si="443"/>
        <v>2.5/4</v>
      </c>
      <c r="AT156" s="163">
        <v>6.5</v>
      </c>
      <c r="AU156" s="163">
        <v>5</v>
      </c>
      <c r="AV156" s="163"/>
      <c r="AW156" s="164">
        <f t="shared" si="444"/>
        <v>5</v>
      </c>
      <c r="AX156" s="167">
        <f t="shared" si="445"/>
        <v>5.8</v>
      </c>
      <c r="AY156" s="171" t="str">
        <f t="shared" si="446"/>
        <v>-</v>
      </c>
      <c r="AZ156" s="172">
        <f t="shared" si="447"/>
        <v>5.8</v>
      </c>
      <c r="BA156" s="173">
        <f t="shared" si="448"/>
        <v>5.8</v>
      </c>
      <c r="BB156" s="167">
        <v>5</v>
      </c>
      <c r="BC156" s="158">
        <v>3</v>
      </c>
      <c r="BD156" s="164">
        <v>2</v>
      </c>
      <c r="BE156" s="164" t="str">
        <f t="shared" si="449"/>
        <v>3/2</v>
      </c>
      <c r="BF156" s="167">
        <f t="shared" si="450"/>
        <v>4</v>
      </c>
      <c r="BG156" s="171">
        <f t="shared" si="451"/>
        <v>3.5</v>
      </c>
      <c r="BH156" s="223">
        <f t="shared" si="452"/>
        <v>4</v>
      </c>
      <c r="BI156" s="224" t="str">
        <f t="shared" si="453"/>
        <v>4/3.5</v>
      </c>
      <c r="BJ156" s="167">
        <v>6.5</v>
      </c>
      <c r="BK156" s="158">
        <v>4</v>
      </c>
      <c r="BL156" s="228"/>
      <c r="BM156" s="164">
        <f t="shared" si="454"/>
        <v>4</v>
      </c>
      <c r="BN156" s="167">
        <f t="shared" si="455"/>
        <v>5.3</v>
      </c>
      <c r="BO156" s="171" t="str">
        <f t="shared" si="456"/>
        <v>-</v>
      </c>
      <c r="BP156" s="172">
        <f t="shared" si="457"/>
        <v>5.3</v>
      </c>
      <c r="BQ156" s="229">
        <f t="shared" si="458"/>
        <v>5.3</v>
      </c>
      <c r="BR156" s="230">
        <f t="shared" si="459"/>
        <v>4.5</v>
      </c>
      <c r="BS156" s="231">
        <f t="shared" si="460"/>
        <v>4.8</v>
      </c>
      <c r="BT156" s="194" t="str">
        <f t="shared" si="461"/>
        <v>Yếu</v>
      </c>
      <c r="BU156" s="167"/>
      <c r="BV156" s="158"/>
      <c r="BW156" s="159"/>
      <c r="BX156" s="164"/>
      <c r="BY156" s="167"/>
      <c r="BZ156" s="171"/>
      <c r="CA156" s="172"/>
      <c r="CB156" s="164" t="s">
        <v>209</v>
      </c>
      <c r="CC156" s="167">
        <v>6.5</v>
      </c>
      <c r="CD156" s="193">
        <v>1</v>
      </c>
      <c r="CE156" s="193">
        <v>4</v>
      </c>
      <c r="CF156" s="164" t="str">
        <f>IF(CG156&gt;=5,CD156,IF(CH156&gt;=5,CD156&amp;"/"&amp;CE156,CD156&amp;"/"&amp;CE156))</f>
        <v>1/4</v>
      </c>
      <c r="CG156" s="167">
        <f>ROUND((CC156+CD156)/2,1)</f>
        <v>3.8</v>
      </c>
      <c r="CH156" s="171">
        <f>IF(ISNUMBER(CE156),ROUND((CC156+CE156)/2,1),"-")</f>
        <v>5.3</v>
      </c>
      <c r="CI156" s="172">
        <f>MAX(CG156:CH156)</f>
        <v>5.3</v>
      </c>
      <c r="CJ156" s="232" t="str">
        <f>IF(CG156&gt;=5,CG156,IF(CH156&gt;=5,CG156&amp;"/"&amp;CH156,CG156&amp;"/"&amp;CH156))</f>
        <v>3.8/5.3</v>
      </c>
      <c r="CK156" s="167">
        <v>5.3</v>
      </c>
      <c r="CL156" s="158">
        <v>8</v>
      </c>
      <c r="CM156" s="193"/>
      <c r="CN156" s="164">
        <f>IF(CO156&gt;=5,CL156,IF(CP156&gt;=5,CL156&amp;"/"&amp;CM156,CL156&amp;"/"&amp;CM156))</f>
        <v>8</v>
      </c>
      <c r="CO156" s="167">
        <f>ROUND((CK156+CL156)/2,1)</f>
        <v>6.7</v>
      </c>
      <c r="CP156" s="171" t="str">
        <f>IF(ISNUMBER(CM156),ROUND((CK156+CM156)/2,1),"-")</f>
        <v>-</v>
      </c>
      <c r="CQ156" s="172">
        <f>MAX(CO156:CP156)</f>
        <v>6.7</v>
      </c>
      <c r="CR156" s="183">
        <f>IF(CO156&gt;=5,CO156,IF(CP156&gt;=5,CO156&amp;"/"&amp;CP156,CO156&amp;"/"&amp;CP156))</f>
        <v>6.7</v>
      </c>
      <c r="CS156" s="167">
        <v>5.8</v>
      </c>
      <c r="CT156" s="193">
        <v>3</v>
      </c>
      <c r="CU156" s="193">
        <v>0</v>
      </c>
      <c r="CV156" s="164" t="str">
        <f>IF(CW156&gt;=5,CT156,IF(CX156&gt;=5,CT156&amp;"/"&amp;CU156,CT156&amp;"/"&amp;CU156))</f>
        <v>3/0</v>
      </c>
      <c r="CW156" s="167">
        <f>ROUND((CS156+CT156)/2,1)</f>
        <v>4.4</v>
      </c>
      <c r="CX156" s="171">
        <f>IF(ISNUMBER(CU156),ROUND((CS156+CU156)/2,1),"-")</f>
        <v>2.9</v>
      </c>
      <c r="CY156" s="172">
        <f>MAX(CW156:CX156)</f>
        <v>4.4</v>
      </c>
      <c r="CZ156" s="210" t="str">
        <f>IF(CW156&gt;=5,CW156,IF(CX156&gt;=5,CW156&amp;"/"&amp;CX156,CW156&amp;"/"&amp;CX156))</f>
        <v>4.4/2.9</v>
      </c>
      <c r="DA156" s="167">
        <v>2.6</v>
      </c>
      <c r="DB156" s="193">
        <v>5</v>
      </c>
      <c r="DC156" s="193">
        <v>5</v>
      </c>
      <c r="DD156" s="164" t="str">
        <f>IF(DE156&gt;=5,DB156,IF(DF156&gt;=5,DB156&amp;"/"&amp;DC156,DB156&amp;"/"&amp;DC156))</f>
        <v>5/5</v>
      </c>
      <c r="DE156" s="167">
        <f>ROUND((DA156+DB156)/2,1)</f>
        <v>3.8</v>
      </c>
      <c r="DF156" s="171">
        <f>IF(ISNUMBER(DC156),ROUND((DA156+DC156)/2,1),"-")</f>
        <v>3.8</v>
      </c>
      <c r="DG156" s="172">
        <f>MAX(DE156:DF156)</f>
        <v>3.8</v>
      </c>
      <c r="DH156" s="210" t="str">
        <f>IF(DE156&gt;=5,DE156,IF(DF156&gt;=5,DE156&amp;"/"&amp;DF156,DE156&amp;"/"&amp;DF156))</f>
        <v>3.8/3.8</v>
      </c>
      <c r="DI156" s="167">
        <v>5</v>
      </c>
      <c r="DJ156" s="193">
        <v>0</v>
      </c>
      <c r="DK156" s="209">
        <v>0</v>
      </c>
      <c r="DL156" s="164" t="str">
        <f>IF(DM156&gt;=5,DJ156,IF(DN156&gt;=5,DJ156&amp;"/"&amp;DK156,DJ156&amp;"/"&amp;DK156))</f>
        <v>0/0</v>
      </c>
      <c r="DM156" s="167">
        <f>ROUND((DI156+DJ156)/2,1)</f>
        <v>2.5</v>
      </c>
      <c r="DN156" s="171">
        <f>IF(ISNUMBER(DK156),ROUND((DI156+DK156)/2,1),"-")</f>
        <v>2.5</v>
      </c>
      <c r="DO156" s="172">
        <f>MAX(DM156:DN156)</f>
        <v>2.5</v>
      </c>
      <c r="DP156" s="210" t="str">
        <f>IF(DM156&gt;=5,DM156,IF(DN156&gt;=5,DM156&amp;"/"&amp;DN156,DM156&amp;"/"&amp;DN156))</f>
        <v>2.5/2.5</v>
      </c>
      <c r="DQ156" s="167">
        <v>6</v>
      </c>
      <c r="DR156" s="193">
        <v>0</v>
      </c>
      <c r="DS156" s="193">
        <v>0</v>
      </c>
      <c r="DT156" s="164" t="str">
        <f>IF(DU156&gt;=5,DR156,IF(DV156&gt;=5,DR156&amp;"/"&amp;DS156,DR156&amp;"/"&amp;DS156))</f>
        <v>0/0</v>
      </c>
      <c r="DU156" s="167">
        <f>ROUND((DQ156+DR156)/2,1)</f>
        <v>3</v>
      </c>
      <c r="DV156" s="171">
        <f>IF(ISNUMBER(DS156),ROUND((DQ156+DS156)/2,1),"-")</f>
        <v>3</v>
      </c>
      <c r="DW156" s="172">
        <f>MAX(DU156:DV156)</f>
        <v>3</v>
      </c>
      <c r="DX156" s="210" t="str">
        <f>IF(DU156&gt;=5,DU156,IF(DV156&gt;=5,DU156&amp;"/"&amp;DV156,DU156&amp;"/"&amp;DV156))</f>
        <v>3/3</v>
      </c>
      <c r="DY156" s="167">
        <v>3</v>
      </c>
      <c r="DZ156" s="193">
        <v>0</v>
      </c>
      <c r="EA156" s="193"/>
      <c r="EB156" s="164" t="str">
        <f>IF(EC156&gt;=5,DZ156,IF(ED156&gt;=5,DZ156&amp;"/"&amp;EA156,DZ156&amp;"/"&amp;EA156))</f>
        <v>0/</v>
      </c>
      <c r="EC156" s="167">
        <f>ROUND((DY156+DZ156)/2,1)</f>
        <v>1.5</v>
      </c>
      <c r="ED156" s="171" t="str">
        <f>IF(ISNUMBER(EA156),ROUND((DY156+EA156)/2,1),"-")</f>
        <v>-</v>
      </c>
      <c r="EE156" s="172">
        <f>MAX(EC156:ED156)</f>
        <v>1.5</v>
      </c>
      <c r="EF156" s="210" t="str">
        <f>IF(EC156&gt;=5,EC156,IF(ED156&gt;=5,EC156&amp;"/"&amp;ED156,EC156&amp;"/"&amp;ED156))</f>
        <v>1.5/-</v>
      </c>
      <c r="EG156" s="216">
        <f>ROUND((BY156*$CA$4+CG156*$CI$4+CO156*$CQ$4+CW156*$CY$4+DE156*$DG$4+DM156*$DO$4+DU156*$DW$4+EC156*$EE$4)/$EH$4,1)</f>
        <v>3.4</v>
      </c>
      <c r="EH156" s="216">
        <f>ROUND((CA156*$CA$4+CI156*$CI$4+CQ156*$CQ$4+CY156*$CY$4+DG156*$DG$4+DO156*$DO$4+DW156*$DW$4+EE156*$EE$4)/$EH$4,1)</f>
        <v>3.5</v>
      </c>
      <c r="EI156" s="235" t="str">
        <f>IF(EH156&lt;4,"Kém",IF(EH156&lt;5,"Yếu",IF(EH156&lt;6,"TB",IF(EH156&lt;7,"TBK",IF(EH156&lt;8,"Khá",IF(EH156&lt;9,"Giỏi","XS"))))))</f>
        <v>Kém</v>
      </c>
      <c r="EJ156" s="195">
        <f>ROUND((BS156*$BS$4+EH156*$EH$4)/$EJ$4,1)</f>
        <v>4.1</v>
      </c>
      <c r="EK156" s="235" t="str">
        <f>IF(EJ156&lt;4,"Kém",IF(EJ156&lt;5,"Yếu",IF(EJ156&lt;6,"TB",IF(EJ156&lt;7,"TBK",IF(EJ156&lt;8,"Khá",IF(EJ156&lt;9,"Giỏi","XS"))))))</f>
        <v>Yếu</v>
      </c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610"/>
      <c r="HY156" s="610"/>
      <c r="HZ156" s="610"/>
      <c r="IA156" s="611"/>
      <c r="IB156" s="610"/>
      <c r="IC156" s="610"/>
    </row>
    <row r="157" spans="2:141" ht="15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215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</row>
    <row r="158" spans="2:141" ht="15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215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</row>
    <row r="159" spans="2:141" ht="15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215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</row>
    <row r="160" spans="2:141" ht="15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215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</row>
    <row r="161" spans="2:141" ht="15.75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215"/>
      <c r="BU161" s="46"/>
      <c r="BV161" s="52"/>
      <c r="BW161" s="44"/>
      <c r="BX161" s="22" t="str">
        <f>IF(BY161&gt;=5,BV161,IF(BZ161&gt;=5,BV161&amp;"/"&amp;BW161,BV161&amp;"/"&amp;BW161))</f>
        <v>/</v>
      </c>
      <c r="BY161" s="46">
        <f>ROUND((BU161+BV161)/2,1)</f>
        <v>0</v>
      </c>
      <c r="BZ161" s="28" t="str">
        <f>IF(ISNUMBER(BW161),ROUND((BU161+BW161)/2,1),"-")</f>
        <v>-</v>
      </c>
      <c r="CA161" s="47">
        <f>MAX(BY161:BZ161)</f>
        <v>0</v>
      </c>
      <c r="CB161" s="65" t="str">
        <f>IF(BY161&gt;=5,BY161,IF(BZ161&gt;=5,BY161&amp;"/"&amp;BZ161,BY161&amp;"/"&amp;BZ161))</f>
        <v>0/-</v>
      </c>
      <c r="CC161" s="46"/>
      <c r="CD161" s="51"/>
      <c r="CE161" s="51"/>
      <c r="CF161" s="22" t="str">
        <f>IF(CG161&gt;=5,CD161,IF(CH161&gt;=5,CD161&amp;"/"&amp;CE161,CD161&amp;"/"&amp;CE161))</f>
        <v>/</v>
      </c>
      <c r="CG161" s="46">
        <f>ROUND((CC161+CD161)/2,1)</f>
        <v>0</v>
      </c>
      <c r="CH161" s="28" t="str">
        <f>IF(ISNUMBER(CE161),ROUND((CC161+CE161)/2,1),"-")</f>
        <v>-</v>
      </c>
      <c r="CI161" s="47">
        <f>MAX(CG161:CH161)</f>
        <v>0</v>
      </c>
      <c r="CJ161" s="66" t="str">
        <f>IF(CG161&gt;=5,CG161,IF(CH161&gt;=5,CG161&amp;"/"&amp;CH161,CG161&amp;"/"&amp;CH161))</f>
        <v>0/-</v>
      </c>
      <c r="CK161" s="46"/>
      <c r="CL161" s="51"/>
      <c r="CM161" s="51"/>
      <c r="CN161" s="22" t="str">
        <f>IF(CO161&gt;=5,CL161,IF(CP161&gt;=5,CL161&amp;"/"&amp;CM161,CL161&amp;"/"&amp;CM161))</f>
        <v>/</v>
      </c>
      <c r="CO161" s="46">
        <f>ROUND((CK161+CL161)/2,1)</f>
        <v>0</v>
      </c>
      <c r="CP161" s="28" t="str">
        <f>IF(ISNUMBER(CM161),ROUND((CK161+CM161)/2,1),"-")</f>
        <v>-</v>
      </c>
      <c r="CQ161" s="47">
        <f>MAX(CO161:CP161)</f>
        <v>0</v>
      </c>
      <c r="CR161" s="67" t="str">
        <f>IF(CO161&gt;=5,CO161,IF(CP161&gt;=5,CO161&amp;"/"&amp;CP161,CO161&amp;"/"&amp;CP161))</f>
        <v>0/-</v>
      </c>
      <c r="CS161" s="46"/>
      <c r="CT161" s="51"/>
      <c r="CU161" s="51"/>
      <c r="CV161" s="22" t="str">
        <f>IF(CW161&gt;=5,CT161,IF(CX161&gt;=5,CT161&amp;"/"&amp;CU161,CT161&amp;"/"&amp;CU161))</f>
        <v>/</v>
      </c>
      <c r="CW161" s="46">
        <f>ROUND((CS161+CT161)/2,1)</f>
        <v>0</v>
      </c>
      <c r="CX161" s="28" t="str">
        <f>IF(ISNUMBER(CU161),ROUND((CS161+CU161)/2,1),"-")</f>
        <v>-</v>
      </c>
      <c r="CY161" s="47">
        <f>MAX(CW161:CX161)</f>
        <v>0</v>
      </c>
      <c r="CZ161" s="67" t="str">
        <f>IF(CW161&gt;=5,CW161,IF(CX161&gt;=5,CW161&amp;"/"&amp;CX161,CW161&amp;"/"&amp;CX161))</f>
        <v>0/-</v>
      </c>
      <c r="DA161" s="46"/>
      <c r="DB161" s="51"/>
      <c r="DC161" s="51"/>
      <c r="DD161" s="22" t="str">
        <f>IF(DE161&gt;=5,DB161,IF(DF161&gt;=5,DB161&amp;"/"&amp;DC161,DB161&amp;"/"&amp;DC161))</f>
        <v>/</v>
      </c>
      <c r="DE161" s="46">
        <f>ROUND((DA161+DB161)/2,1)</f>
        <v>0</v>
      </c>
      <c r="DF161" s="28" t="str">
        <f>IF(ISNUMBER(DC161),ROUND((DA161+DC161)/2,1),"-")</f>
        <v>-</v>
      </c>
      <c r="DG161" s="47">
        <f>MAX(DE161:DF161)</f>
        <v>0</v>
      </c>
      <c r="DH161" s="67" t="str">
        <f>IF(DE161&gt;=5,DE161,IF(DF161&gt;=5,DE161&amp;"/"&amp;DF161,DE161&amp;"/"&amp;DF161))</f>
        <v>0/-</v>
      </c>
      <c r="DI161" s="46"/>
      <c r="DJ161" s="51"/>
      <c r="DK161" s="53"/>
      <c r="DL161" s="22" t="str">
        <f>IF(DM161&gt;=5,DJ161,IF(DN161&gt;=5,DJ161&amp;"/"&amp;DK161,DJ161&amp;"/"&amp;DK161))</f>
        <v>/</v>
      </c>
      <c r="DM161" s="46">
        <f>ROUND((DI161+DJ161)/2,1)</f>
        <v>0</v>
      </c>
      <c r="DN161" s="28" t="str">
        <f>IF(ISNUMBER(DK161),ROUND((DI161+DK161)/2,1),"-")</f>
        <v>-</v>
      </c>
      <c r="DO161" s="47">
        <f>MAX(DM161:DN161)</f>
        <v>0</v>
      </c>
      <c r="DP161" s="67" t="str">
        <f>IF(DM161&gt;=5,DM161,IF(DN161&gt;=5,DM161&amp;"/"&amp;DN161,DM161&amp;"/"&amp;DN161))</f>
        <v>0/-</v>
      </c>
      <c r="DQ161" s="46"/>
      <c r="DR161" s="51"/>
      <c r="DS161" s="51"/>
      <c r="DT161" s="22" t="str">
        <f>IF(DU161&gt;=5,DR161,IF(DV161&gt;=5,DR161&amp;"/"&amp;DS161,DR161&amp;"/"&amp;DS161))</f>
        <v>/</v>
      </c>
      <c r="DU161" s="46">
        <f>ROUND((DQ161+DR161)/2,1)</f>
        <v>0</v>
      </c>
      <c r="DV161" s="28" t="str">
        <f>IF(ISNUMBER(DS161),ROUND((DQ161+DS161)/2,1),"-")</f>
        <v>-</v>
      </c>
      <c r="DW161" s="47">
        <f>MAX(DU161:DV161)</f>
        <v>0</v>
      </c>
      <c r="DX161" s="67" t="str">
        <f>IF(DU161&gt;=5,DU161,IF(DV161&gt;=5,DU161&amp;"/"&amp;DV161,DU161&amp;"/"&amp;DV161))</f>
        <v>0/-</v>
      </c>
      <c r="DY161" s="46"/>
      <c r="DZ161" s="51"/>
      <c r="EA161" s="51"/>
      <c r="EB161" s="22" t="str">
        <f>IF(EC161&gt;=5,DZ161,IF(ED161&gt;=5,DZ161&amp;"/"&amp;EA161,DZ161&amp;"/"&amp;EA161))</f>
        <v>/</v>
      </c>
      <c r="EC161" s="46">
        <f>ROUND((DY161+DZ161)/2,1)</f>
        <v>0</v>
      </c>
      <c r="ED161" s="28" t="str">
        <f>IF(ISNUMBER(EA161),ROUND((DY161+EA161)/2,1),"-")</f>
        <v>-</v>
      </c>
      <c r="EE161" s="47">
        <f>MAX(EC161:ED161)</f>
        <v>0</v>
      </c>
      <c r="EF161" s="68" t="str">
        <f>IF(EC161&gt;=5,EC161,IF(ED161&gt;=5,EC161&amp;"/"&amp;ED161,EC161&amp;"/"&amp;ED161))</f>
        <v>0/-</v>
      </c>
      <c r="EG161" s="58">
        <f>ROUND((BY161*$CA$4+CG161*$CI$4+CO161*$CQ$4+CW161*$CY$4+DE161*$DG$4+DM161*$DO$4+DU161*$DW$4+EC161*$EE$4)/$EH$4,1)</f>
        <v>0</v>
      </c>
      <c r="EH161" s="59">
        <f>ROUND((CA161*$CA$4+CI161*$CI$4+CQ161*$CQ$4+CY161*$CY$4+DG161*$DG$4+DO161*$DO$4+DW161*$DW$4+EE161*$EE$4)/$EH$4,1)</f>
        <v>0</v>
      </c>
      <c r="EI161" s="48" t="str">
        <f>IF(EH161&lt;4,"Kém",IF(EH161&lt;5,"Yếu",IF(EH161&lt;6,"TB",IF(EH161&lt;7,"TBK",IF(EH161&lt;8,"Khá",IF(EH161&lt;9,"Giỏi","XS"))))))</f>
        <v>Kém</v>
      </c>
      <c r="EJ161" s="56">
        <f>ROUND((BS161*$BS$4+EH161*$EH$4)/$EJ$4,1)</f>
        <v>0</v>
      </c>
      <c r="EK161" s="48" t="str">
        <f>IF(EJ161&lt;4,"Kém",IF(EJ161&lt;5,"Yếu",IF(EJ161&lt;6,"TB",IF(EJ161&lt;7,"TBK",IF(EJ161&lt;8,"Khá",IF(EJ161&lt;9,"Giỏi","XS"))))))</f>
        <v>Kém</v>
      </c>
    </row>
    <row r="162" spans="2:141" ht="15.7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215"/>
      <c r="BU162" s="46"/>
      <c r="BV162" s="52"/>
      <c r="BW162" s="44"/>
      <c r="BX162" s="22" t="str">
        <f>IF(BY162&gt;=5,BV162,IF(BZ162&gt;=5,BV162&amp;"/"&amp;BW162,BV162&amp;"/"&amp;BW162))</f>
        <v>/</v>
      </c>
      <c r="BY162" s="46">
        <f>ROUND((BU162+BV162)/2,1)</f>
        <v>0</v>
      </c>
      <c r="BZ162" s="28" t="str">
        <f>IF(ISNUMBER(BW162),ROUND((BU162+BW162)/2,1),"-")</f>
        <v>-</v>
      </c>
      <c r="CA162" s="47">
        <f>MAX(BY162:BZ162)</f>
        <v>0</v>
      </c>
      <c r="CB162" s="70" t="str">
        <f>IF(BY162&gt;=5,BY162,IF(BZ162&gt;=5,BY162&amp;"/"&amp;BZ162,BY162&amp;"/"&amp;BZ162))</f>
        <v>0/-</v>
      </c>
      <c r="CC162" s="46"/>
      <c r="CD162" s="51"/>
      <c r="CE162" s="51"/>
      <c r="CF162" s="22" t="str">
        <f>IF(CG162&gt;=5,CD162,IF(CH162&gt;=5,CD162&amp;"/"&amp;CE162,CD162&amp;"/"&amp;CE162))</f>
        <v>/</v>
      </c>
      <c r="CG162" s="46">
        <f>ROUND((CC162+CD162)/2,1)</f>
        <v>0</v>
      </c>
      <c r="CH162" s="28" t="str">
        <f>IF(ISNUMBER(CE162),ROUND((CC162+CE162)/2,1),"-")</f>
        <v>-</v>
      </c>
      <c r="CI162" s="47">
        <f>MAX(CG162:CH162)</f>
        <v>0</v>
      </c>
      <c r="CJ162" s="66" t="str">
        <f>IF(CG162&gt;=5,CG162,IF(CH162&gt;=5,CG162&amp;"/"&amp;CH162,CG162&amp;"/"&amp;CH162))</f>
        <v>0/-</v>
      </c>
      <c r="CK162" s="46"/>
      <c r="CL162" s="51"/>
      <c r="CM162" s="51"/>
      <c r="CN162" s="22" t="str">
        <f>IF(CO162&gt;=5,CL162,IF(CP162&gt;=5,CL162&amp;"/"&amp;CM162,CL162&amp;"/"&amp;CM162))</f>
        <v>/</v>
      </c>
      <c r="CO162" s="46">
        <f>ROUND((CK162+CL162)/2,1)</f>
        <v>0</v>
      </c>
      <c r="CP162" s="28" t="str">
        <f>IF(ISNUMBER(CM162),ROUND((CK162+CM162)/2,1),"-")</f>
        <v>-</v>
      </c>
      <c r="CQ162" s="47">
        <f>MAX(CO162:CP162)</f>
        <v>0</v>
      </c>
      <c r="CR162" s="67" t="str">
        <f>IF(CO162&gt;=5,CO162,IF(CP162&gt;=5,CO162&amp;"/"&amp;CP162,CO162&amp;"/"&amp;CP162))</f>
        <v>0/-</v>
      </c>
      <c r="CS162" s="46"/>
      <c r="CT162" s="51"/>
      <c r="CU162" s="51"/>
      <c r="CV162" s="22" t="str">
        <f>IF(CW162&gt;=5,CT162,IF(CX162&gt;=5,CT162&amp;"/"&amp;CU162,CT162&amp;"/"&amp;CU162))</f>
        <v>/</v>
      </c>
      <c r="CW162" s="46">
        <f>ROUND((CS162+CT162)/2,1)</f>
        <v>0</v>
      </c>
      <c r="CX162" s="28" t="str">
        <f>IF(ISNUMBER(CU162),ROUND((CS162+CU162)/2,1),"-")</f>
        <v>-</v>
      </c>
      <c r="CY162" s="47">
        <f>MAX(CW162:CX162)</f>
        <v>0</v>
      </c>
      <c r="CZ162" s="67" t="str">
        <f>IF(CW162&gt;=5,CW162,IF(CX162&gt;=5,CW162&amp;"/"&amp;CX162,CW162&amp;"/"&amp;CX162))</f>
        <v>0/-</v>
      </c>
      <c r="DA162" s="46"/>
      <c r="DB162" s="51"/>
      <c r="DC162" s="51"/>
      <c r="DD162" s="22" t="str">
        <f>IF(DE162&gt;=5,DB162,IF(DF162&gt;=5,DB162&amp;"/"&amp;DC162,DB162&amp;"/"&amp;DC162))</f>
        <v>/</v>
      </c>
      <c r="DE162" s="46">
        <f>ROUND((DA162+DB162)/2,1)</f>
        <v>0</v>
      </c>
      <c r="DF162" s="28" t="str">
        <f>IF(ISNUMBER(DC162),ROUND((DA162+DC162)/2,1),"-")</f>
        <v>-</v>
      </c>
      <c r="DG162" s="47">
        <f>MAX(DE162:DF162)</f>
        <v>0</v>
      </c>
      <c r="DH162" s="67" t="str">
        <f>IF(DE162&gt;=5,DE162,IF(DF162&gt;=5,DE162&amp;"/"&amp;DF162,DE162&amp;"/"&amp;DF162))</f>
        <v>0/-</v>
      </c>
      <c r="DI162" s="46"/>
      <c r="DJ162" s="51"/>
      <c r="DK162" s="53"/>
      <c r="DL162" s="22" t="str">
        <f>IF(DM162&gt;=5,DJ162,IF(DN162&gt;=5,DJ162&amp;"/"&amp;DK162,DJ162&amp;"/"&amp;DK162))</f>
        <v>/</v>
      </c>
      <c r="DM162" s="46">
        <f>ROUND((DI162+DJ162)/2,1)</f>
        <v>0</v>
      </c>
      <c r="DN162" s="28" t="str">
        <f>IF(ISNUMBER(DK162),ROUND((DI162+DK162)/2,1),"-")</f>
        <v>-</v>
      </c>
      <c r="DO162" s="47">
        <f>MAX(DM162:DN162)</f>
        <v>0</v>
      </c>
      <c r="DP162" s="67" t="str">
        <f>IF(DM162&gt;=5,DM162,IF(DN162&gt;=5,DM162&amp;"/"&amp;DN162,DM162&amp;"/"&amp;DN162))</f>
        <v>0/-</v>
      </c>
      <c r="DQ162" s="46"/>
      <c r="DR162" s="51"/>
      <c r="DS162" s="51"/>
      <c r="DT162" s="22" t="str">
        <f>IF(DU162&gt;=5,DR162,IF(DV162&gt;=5,DR162&amp;"/"&amp;DS162,DR162&amp;"/"&amp;DS162))</f>
        <v>/</v>
      </c>
      <c r="DU162" s="46">
        <f>ROUND((DQ162+DR162)/2,1)</f>
        <v>0</v>
      </c>
      <c r="DV162" s="28" t="str">
        <f>IF(ISNUMBER(DS162),ROUND((DQ162+DS162)/2,1),"-")</f>
        <v>-</v>
      </c>
      <c r="DW162" s="47">
        <f>MAX(DU162:DV162)</f>
        <v>0</v>
      </c>
      <c r="DX162" s="67" t="str">
        <f>IF(DU162&gt;=5,DU162,IF(DV162&gt;=5,DU162&amp;"/"&amp;DV162,DU162&amp;"/"&amp;DV162))</f>
        <v>0/-</v>
      </c>
      <c r="DY162" s="46"/>
      <c r="DZ162" s="51"/>
      <c r="EA162" s="51"/>
      <c r="EB162" s="22" t="str">
        <f>IF(EC162&gt;=5,DZ162,IF(ED162&gt;=5,DZ162&amp;"/"&amp;EA162,DZ162&amp;"/"&amp;EA162))</f>
        <v>/</v>
      </c>
      <c r="EC162" s="46">
        <f>ROUND((DY162+DZ162)/2,1)</f>
        <v>0</v>
      </c>
      <c r="ED162" s="28" t="str">
        <f>IF(ISNUMBER(EA162),ROUND((DY162+EA162)/2,1),"-")</f>
        <v>-</v>
      </c>
      <c r="EE162" s="47">
        <f>MAX(EC162:ED162)</f>
        <v>0</v>
      </c>
      <c r="EF162" s="68" t="str">
        <f>IF(EC162&gt;=5,EC162,IF(ED162&gt;=5,EC162&amp;"/"&amp;ED162,EC162&amp;"/"&amp;ED162))</f>
        <v>0/-</v>
      </c>
      <c r="EG162" s="58">
        <f>ROUND((BY162*$CA$4+CG162*$CI$4+CO162*$CQ$4+CW162*$CY$4+DE162*$DG$4+DM162*$DO$4+DU162*$DW$4+EC162*$EE$4)/$EH$4,1)</f>
        <v>0</v>
      </c>
      <c r="EH162" s="59">
        <f>ROUND((CA162*$CA$4+CI162*$CI$4+CQ162*$CQ$4+CY162*$CY$4+DG162*$DG$4+DO162*$DO$4+DW162*$DW$4+EE162*$EE$4)/$EH$4,1)</f>
        <v>0</v>
      </c>
      <c r="EI162" s="48" t="str">
        <f>IF(EH162&lt;4,"Kém",IF(EH162&lt;5,"Yếu",IF(EH162&lt;6,"TB",IF(EH162&lt;7,"TBK",IF(EH162&lt;8,"Khá",IF(EH162&lt;9,"Giỏi","XS"))))))</f>
        <v>Kém</v>
      </c>
      <c r="EJ162" s="56">
        <f>ROUND((BS162*$BS$4+EH162*$EH$4)/$EJ$4,1)</f>
        <v>0</v>
      </c>
      <c r="EK162" s="48" t="str">
        <f>IF(EJ162&lt;4,"Kém",IF(EJ162&lt;5,"Yếu",IF(EJ162&lt;6,"TB",IF(EJ162&lt;7,"TBK",IF(EJ162&lt;8,"Khá",IF(EJ162&lt;9,"Giỏi","XS"))))))</f>
        <v>Kém</v>
      </c>
    </row>
    <row r="163" spans="2:141" ht="15.75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29"/>
      <c r="BS163" s="30"/>
      <c r="BT163" s="29"/>
      <c r="BU163" s="46"/>
      <c r="BV163" s="52"/>
      <c r="BW163" s="44"/>
      <c r="BX163" s="22" t="str">
        <f>IF(BY163&gt;=5,BV163,IF(BZ163&gt;=5,BV163&amp;"/"&amp;BW163,BV163&amp;"/"&amp;BW163))</f>
        <v>/</v>
      </c>
      <c r="BY163" s="46">
        <f>ROUND((BU163+BV163)/2,1)</f>
        <v>0</v>
      </c>
      <c r="BZ163" s="28" t="str">
        <f>IF(ISNUMBER(BW163),ROUND((BU163+BW163)/2,1),"-")</f>
        <v>-</v>
      </c>
      <c r="CA163" s="47">
        <f>MAX(BY163:BZ163)</f>
        <v>0</v>
      </c>
      <c r="CB163" s="65" t="str">
        <f>IF(BY163&gt;=5,BY163,IF(BZ163&gt;=5,BY163&amp;"/"&amp;BZ163,BY163&amp;"/"&amp;BZ163))</f>
        <v>0/-</v>
      </c>
      <c r="CC163" s="46"/>
      <c r="CD163" s="51"/>
      <c r="CE163" s="51"/>
      <c r="CF163" s="22" t="str">
        <f>IF(CG163&gt;=5,CD163,IF(CH163&gt;=5,CD163&amp;"/"&amp;CE163,CD163&amp;"/"&amp;CE163))</f>
        <v>/</v>
      </c>
      <c r="CG163" s="46">
        <f>ROUND((CC163+CD163)/2,1)</f>
        <v>0</v>
      </c>
      <c r="CH163" s="28" t="str">
        <f>IF(ISNUMBER(CE163),ROUND((CC163+CE163)/2,1),"-")</f>
        <v>-</v>
      </c>
      <c r="CI163" s="47">
        <f>MAX(CG163:CH163)</f>
        <v>0</v>
      </c>
      <c r="CJ163" s="66" t="str">
        <f>IF(CG163&gt;=5,CG163,IF(CH163&gt;=5,CG163&amp;"/"&amp;CH163,CG163&amp;"/"&amp;CH163))</f>
        <v>0/-</v>
      </c>
      <c r="CK163" s="46"/>
      <c r="CL163" s="51"/>
      <c r="CM163" s="51"/>
      <c r="CN163" s="22" t="str">
        <f>IF(CO163&gt;=5,CL163,IF(CP163&gt;=5,CL163&amp;"/"&amp;CM163,CL163&amp;"/"&amp;CM163))</f>
        <v>/</v>
      </c>
      <c r="CO163" s="46">
        <f>ROUND((CK163+CL163)/2,1)</f>
        <v>0</v>
      </c>
      <c r="CP163" s="28" t="str">
        <f>IF(ISNUMBER(CM163),ROUND((CK163+CM163)/2,1),"-")</f>
        <v>-</v>
      </c>
      <c r="CQ163" s="47">
        <f>MAX(CO163:CP163)</f>
        <v>0</v>
      </c>
      <c r="CR163" s="67" t="str">
        <f>IF(CO163&gt;=5,CO163,IF(CP163&gt;=5,CO163&amp;"/"&amp;CP163,CO163&amp;"/"&amp;CP163))</f>
        <v>0/-</v>
      </c>
      <c r="CS163" s="46"/>
      <c r="CT163" s="51"/>
      <c r="CU163" s="51"/>
      <c r="CV163" s="22" t="str">
        <f>IF(CW163&gt;=5,CT163,IF(CX163&gt;=5,CT163&amp;"/"&amp;CU163,CT163&amp;"/"&amp;CU163))</f>
        <v>/</v>
      </c>
      <c r="CW163" s="46">
        <f>ROUND((CS163+CT163)/2,1)</f>
        <v>0</v>
      </c>
      <c r="CX163" s="28" t="str">
        <f>IF(ISNUMBER(CU163),ROUND((CS163+CU163)/2,1),"-")</f>
        <v>-</v>
      </c>
      <c r="CY163" s="47">
        <f>MAX(CW163:CX163)</f>
        <v>0</v>
      </c>
      <c r="CZ163" s="67" t="str">
        <f>IF(CW163&gt;=5,CW163,IF(CX163&gt;=5,CW163&amp;"/"&amp;CX163,CW163&amp;"/"&amp;CX163))</f>
        <v>0/-</v>
      </c>
      <c r="DA163" s="46"/>
      <c r="DB163" s="51"/>
      <c r="DC163" s="51"/>
      <c r="DD163" s="22" t="str">
        <f>IF(DE163&gt;=5,DB163,IF(DF163&gt;=5,DB163&amp;"/"&amp;DC163,DB163&amp;"/"&amp;DC163))</f>
        <v>/</v>
      </c>
      <c r="DE163" s="46">
        <f>ROUND((DA163+DB163)/2,1)</f>
        <v>0</v>
      </c>
      <c r="DF163" s="28" t="str">
        <f>IF(ISNUMBER(DC163),ROUND((DA163+DC163)/2,1),"-")</f>
        <v>-</v>
      </c>
      <c r="DG163" s="47">
        <f>MAX(DE163:DF163)</f>
        <v>0</v>
      </c>
      <c r="DH163" s="67" t="str">
        <f>IF(DE163&gt;=5,DE163,IF(DF163&gt;=5,DE163&amp;"/"&amp;DF163,DE163&amp;"/"&amp;DF163))</f>
        <v>0/-</v>
      </c>
      <c r="DI163" s="46"/>
      <c r="DJ163" s="51"/>
      <c r="DK163" s="53"/>
      <c r="DL163" s="22" t="str">
        <f>IF(DM163&gt;=5,DJ163,IF(DN163&gt;=5,DJ163&amp;"/"&amp;DK163,DJ163&amp;"/"&amp;DK163))</f>
        <v>/</v>
      </c>
      <c r="DM163" s="46">
        <f>ROUND((DI163+DJ163)/2,1)</f>
        <v>0</v>
      </c>
      <c r="DN163" s="28" t="str">
        <f>IF(ISNUMBER(DK163),ROUND((DI163+DK163)/2,1),"-")</f>
        <v>-</v>
      </c>
      <c r="DO163" s="47">
        <f>MAX(DM163:DN163)</f>
        <v>0</v>
      </c>
      <c r="DP163" s="67" t="str">
        <f>IF(DM163&gt;=5,DM163,IF(DN163&gt;=5,DM163&amp;"/"&amp;DN163,DM163&amp;"/"&amp;DN163))</f>
        <v>0/-</v>
      </c>
      <c r="DQ163" s="46"/>
      <c r="DR163" s="51"/>
      <c r="DS163" s="51"/>
      <c r="DT163" s="22" t="str">
        <f>IF(DU163&gt;=5,DR163,IF(DV163&gt;=5,DR163&amp;"/"&amp;DS163,DR163&amp;"/"&amp;DS163))</f>
        <v>/</v>
      </c>
      <c r="DU163" s="46">
        <f>ROUND((DQ163+DR163)/2,1)</f>
        <v>0</v>
      </c>
      <c r="DV163" s="28" t="str">
        <f>IF(ISNUMBER(DS163),ROUND((DQ163+DS163)/2,1),"-")</f>
        <v>-</v>
      </c>
      <c r="DW163" s="47">
        <f>MAX(DU163:DV163)</f>
        <v>0</v>
      </c>
      <c r="DX163" s="67" t="str">
        <f>IF(DU163&gt;=5,DU163,IF(DV163&gt;=5,DU163&amp;"/"&amp;DV163,DU163&amp;"/"&amp;DV163))</f>
        <v>0/-</v>
      </c>
      <c r="DY163" s="46"/>
      <c r="DZ163" s="51"/>
      <c r="EA163" s="51"/>
      <c r="EB163" s="22" t="str">
        <f>IF(EC163&gt;=5,DZ163,IF(ED163&gt;=5,DZ163&amp;"/"&amp;EA163,DZ163&amp;"/"&amp;EA163))</f>
        <v>/</v>
      </c>
      <c r="EC163" s="46">
        <f>ROUND((DY163+DZ163)/2,1)</f>
        <v>0</v>
      </c>
      <c r="ED163" s="28" t="str">
        <f>IF(ISNUMBER(EA163),ROUND((DY163+EA163)/2,1),"-")</f>
        <v>-</v>
      </c>
      <c r="EE163" s="47">
        <f>MAX(EC163:ED163)</f>
        <v>0</v>
      </c>
      <c r="EF163" s="68" t="str">
        <f>IF(EC163&gt;=5,EC163,IF(ED163&gt;=5,EC163&amp;"/"&amp;ED163,EC163&amp;"/"&amp;ED163))</f>
        <v>0/-</v>
      </c>
      <c r="EG163" s="58">
        <f>ROUND((BY163*$CA$4+CG163*$CI$4+CO163*$CQ$4+CW163*$CY$4+DE163*$DG$4+DM163*$DO$4+DU163*$DW$4+EC163*$EE$4)/$EH$4,1)</f>
        <v>0</v>
      </c>
      <c r="EH163" s="59">
        <f>ROUND((CA163*$CA$4+CI163*$CI$4+CQ163*$CQ$4+CY163*$CY$4+DG163*$DG$4+DO163*$DO$4+DW163*$DW$4+EE163*$EE$4)/$EH$4,1)</f>
        <v>0</v>
      </c>
      <c r="EI163" s="48" t="str">
        <f>IF(EH163&lt;4,"Kém",IF(EH163&lt;5,"Yếu",IF(EH163&lt;6,"TB",IF(EH163&lt;7,"TBK",IF(EH163&lt;8,"Khá",IF(EH163&lt;9,"Giỏi","XS"))))))</f>
        <v>Kém</v>
      </c>
      <c r="EJ163" s="56">
        <f>ROUND((BS163*$BS$4+EH163*$EH$4)/$EJ$4,1)</f>
        <v>0</v>
      </c>
      <c r="EK163" s="48" t="str">
        <f>IF(EJ163&lt;4,"Kém",IF(EJ163&lt;5,"Yếu",IF(EJ163&lt;6,"TB",IF(EJ163&lt;7,"TBK",IF(EJ163&lt;8,"Khá",IF(EJ163&lt;9,"Giỏi","XS"))))))</f>
        <v>Kém</v>
      </c>
    </row>
    <row r="164" spans="2:141" ht="15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215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</row>
    <row r="165" spans="2:141" ht="15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215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</row>
    <row r="166" spans="2:141" ht="15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215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</row>
    <row r="167" spans="2:141" ht="15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215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</row>
    <row r="168" spans="2:141" ht="15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215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</row>
    <row r="169" spans="2:141" ht="15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215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</row>
    <row r="170" spans="2:141" ht="15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215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</row>
    <row r="171" spans="2:141" ht="15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215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</row>
    <row r="172" spans="2:141" ht="15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215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</row>
    <row r="173" spans="2:141" ht="15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215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</row>
    <row r="174" spans="2:141" ht="15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215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</row>
    <row r="175" spans="2:141" ht="15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215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</row>
    <row r="176" spans="2:141" ht="15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215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</row>
    <row r="177" spans="2:141" ht="15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215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</row>
    <row r="178" spans="2:141" ht="15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215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</row>
    <row r="179" spans="2:141" ht="15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215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</row>
    <row r="180" spans="2:141" ht="15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215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</row>
    <row r="181" spans="2:141" ht="15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215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</row>
    <row r="182" spans="2:141" ht="15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215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</row>
    <row r="183" spans="2:141" ht="15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215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</row>
    <row r="184" spans="2:141" ht="15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215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</row>
    <row r="185" spans="2:141" ht="15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</row>
    <row r="186" spans="2:141" ht="15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</row>
    <row r="187" spans="2:141" ht="15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</row>
    <row r="188" spans="2:141" ht="15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</row>
    <row r="189" spans="2:141" ht="15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</row>
    <row r="190" spans="2:141" ht="15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</row>
    <row r="191" spans="2:141" ht="15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</row>
    <row r="192" spans="2:141" ht="15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</row>
    <row r="193" spans="2:141" ht="15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</row>
    <row r="194" spans="2:141" ht="15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</row>
    <row r="195" spans="62:141" ht="15.75"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</row>
    <row r="196" spans="62:141" ht="15.75"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24"/>
      <c r="EH196" s="24"/>
      <c r="EI196" s="24"/>
      <c r="EJ196" s="24"/>
      <c r="EK196" s="24"/>
    </row>
    <row r="197" spans="62:141" ht="15.75"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24"/>
      <c r="EH197" s="24"/>
      <c r="EI197" s="24"/>
      <c r="EJ197" s="24"/>
      <c r="EK197" s="24"/>
    </row>
    <row r="198" spans="62:141" ht="15.75"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24"/>
      <c r="EH198" s="24"/>
      <c r="EI198" s="24"/>
      <c r="EJ198" s="24"/>
      <c r="EK198" s="24"/>
    </row>
    <row r="199" spans="62:141" ht="15.75"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24"/>
      <c r="EH199" s="24"/>
      <c r="EI199" s="24"/>
      <c r="EJ199" s="24"/>
      <c r="EK199" s="24"/>
    </row>
    <row r="200" spans="62:141" ht="15.75"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24"/>
      <c r="EH200" s="24"/>
      <c r="EI200" s="24"/>
      <c r="EJ200" s="24"/>
      <c r="EK200" s="24"/>
    </row>
    <row r="201" spans="62:141" ht="15.75"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24"/>
      <c r="EH201" s="24"/>
      <c r="EI201" s="24"/>
      <c r="EJ201" s="24"/>
      <c r="EK201" s="24"/>
    </row>
    <row r="202" spans="62:141" ht="15.75"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24"/>
      <c r="EH202" s="24"/>
      <c r="EI202" s="24"/>
      <c r="EJ202" s="24"/>
      <c r="EK202" s="24"/>
    </row>
    <row r="203" spans="62:141" ht="15.75"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24"/>
      <c r="EH203" s="24"/>
      <c r="EI203" s="24"/>
      <c r="EJ203" s="24"/>
      <c r="EK203" s="24"/>
    </row>
    <row r="204" spans="62:141" ht="15.75"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24"/>
      <c r="EH204" s="24"/>
      <c r="EI204" s="24"/>
      <c r="EJ204" s="24"/>
      <c r="EK204" s="24"/>
    </row>
    <row r="205" spans="62:141" ht="15.75"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24"/>
      <c r="EH205" s="24"/>
      <c r="EI205" s="24"/>
      <c r="EJ205" s="24"/>
      <c r="EK205" s="24"/>
    </row>
    <row r="206" spans="62:141" ht="15.75"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16"/>
      <c r="DV206" s="16"/>
      <c r="EB206" s="15"/>
      <c r="EC206" s="15"/>
      <c r="EG206" s="24"/>
      <c r="EH206" s="24"/>
      <c r="EI206" s="24"/>
      <c r="EJ206" s="24"/>
      <c r="EK206" s="24"/>
    </row>
    <row r="207" spans="62:141" ht="15.75"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16"/>
      <c r="DV207" s="16"/>
      <c r="EB207" s="15"/>
      <c r="EC207" s="15"/>
      <c r="EG207" s="24"/>
      <c r="EH207" s="24"/>
      <c r="EI207" s="24"/>
      <c r="EJ207" s="24"/>
      <c r="EK207" s="24"/>
    </row>
    <row r="208" spans="62:141" ht="15.75"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16"/>
      <c r="DV208" s="16"/>
      <c r="EB208" s="15"/>
      <c r="EC208" s="15"/>
      <c r="EG208" s="24"/>
      <c r="EH208" s="24"/>
      <c r="EI208" s="24"/>
      <c r="EJ208" s="24"/>
      <c r="EK208" s="24"/>
    </row>
    <row r="209" spans="62:141" ht="15.75"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16"/>
      <c r="DV209" s="16"/>
      <c r="EB209" s="15"/>
      <c r="EC209" s="15"/>
      <c r="EG209" s="24"/>
      <c r="EH209" s="24"/>
      <c r="EI209" s="24"/>
      <c r="EJ209" s="24"/>
      <c r="EK209" s="24"/>
    </row>
    <row r="210" spans="62:141" ht="15.75"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16"/>
      <c r="DV210" s="16"/>
      <c r="EB210" s="15"/>
      <c r="EC210" s="15"/>
      <c r="EG210" s="24"/>
      <c r="EH210" s="24"/>
      <c r="EI210" s="24"/>
      <c r="EJ210" s="24"/>
      <c r="EK210" s="24"/>
    </row>
    <row r="211" spans="62:141" ht="15.75"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16"/>
      <c r="DV211" s="16"/>
      <c r="EB211" s="15"/>
      <c r="EC211" s="15"/>
      <c r="EG211" s="24"/>
      <c r="EH211" s="24"/>
      <c r="EI211" s="24"/>
      <c r="EJ211" s="24"/>
      <c r="EK211" s="24"/>
    </row>
    <row r="212" spans="62:141" ht="15.75"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16"/>
      <c r="DV212" s="16"/>
      <c r="EB212" s="15"/>
      <c r="EC212" s="15"/>
      <c r="EG212" s="24"/>
      <c r="EH212" s="24"/>
      <c r="EI212" s="24"/>
      <c r="EJ212" s="24"/>
      <c r="EK212" s="24"/>
    </row>
    <row r="213" spans="62:141" ht="15.75"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16"/>
      <c r="DV213" s="16"/>
      <c r="EB213" s="15"/>
      <c r="EC213" s="15"/>
      <c r="EG213" s="24"/>
      <c r="EH213" s="24"/>
      <c r="EI213" s="24"/>
      <c r="EJ213" s="24"/>
      <c r="EK213" s="24"/>
    </row>
    <row r="214" spans="62:141" ht="15.75"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16"/>
      <c r="DV214" s="16"/>
      <c r="EB214" s="15"/>
      <c r="EC214" s="15"/>
      <c r="EG214" s="24"/>
      <c r="EH214" s="24"/>
      <c r="EI214" s="24"/>
      <c r="EJ214" s="24"/>
      <c r="EK214" s="24"/>
    </row>
    <row r="215" spans="62:141" ht="15.75"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16"/>
      <c r="DV215" s="16"/>
      <c r="EB215" s="15"/>
      <c r="EC215" s="15"/>
      <c r="EG215" s="24"/>
      <c r="EH215" s="24"/>
      <c r="EI215" s="24"/>
      <c r="EJ215" s="24"/>
      <c r="EK215" s="24"/>
    </row>
    <row r="216" spans="62:141" ht="15.75"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16"/>
      <c r="DV216" s="16"/>
      <c r="EB216" s="15"/>
      <c r="EC216" s="15"/>
      <c r="EG216" s="24"/>
      <c r="EH216" s="24"/>
      <c r="EI216" s="24"/>
      <c r="EJ216" s="24"/>
      <c r="EK216" s="24"/>
    </row>
    <row r="217" spans="62:141" ht="15.75"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</row>
    <row r="218" spans="62:141" ht="15.75"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</row>
    <row r="219" spans="62:141" ht="15.75"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</row>
    <row r="220" spans="62:141" ht="15.75"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</row>
    <row r="221" spans="62:141" ht="15.75"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</row>
    <row r="222" spans="62:141" ht="15.75"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</row>
    <row r="223" spans="62:141" ht="15.75"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</row>
    <row r="224" spans="81:141" ht="15.75"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</row>
    <row r="225" spans="81:141" ht="15.75"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</row>
    <row r="226" spans="81:141" ht="15.75"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</row>
    <row r="227" spans="81:141" ht="15.75"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</row>
    <row r="228" spans="81:141" ht="15.75"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</row>
    <row r="229" spans="81:141" ht="15.75"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</row>
    <row r="230" spans="81:141" ht="15.75"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</row>
    <row r="231" spans="81:141" ht="15.75"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</row>
    <row r="232" spans="81:141" ht="15.75"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</row>
    <row r="233" spans="81:141" ht="15.75"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</row>
    <row r="234" spans="81:141" ht="15.75"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</row>
  </sheetData>
  <mergeCells count="17">
    <mergeCell ref="FA92:GB92"/>
    <mergeCell ref="DQ137:DV137"/>
    <mergeCell ref="DQ138:DV138"/>
    <mergeCell ref="HV89:HY89"/>
    <mergeCell ref="DQ139:DV139"/>
    <mergeCell ref="DQ140:DV140"/>
    <mergeCell ref="DQ141:DV141"/>
    <mergeCell ref="HL93:HZ93"/>
    <mergeCell ref="FA88:FY88"/>
    <mergeCell ref="HX3:HZ3"/>
    <mergeCell ref="HX4:HX5"/>
    <mergeCell ref="HY4:HY5"/>
    <mergeCell ref="HZ4:HZ5"/>
    <mergeCell ref="ID3:ID5"/>
    <mergeCell ref="IA3:IA5"/>
    <mergeCell ref="IB3:IB5"/>
    <mergeCell ref="IC3:IC5"/>
  </mergeCells>
  <printOptions/>
  <pageMargins left="0.5" right="0" top="0.5" bottom="0.25" header="0.5" footer="0.5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selection activeCell="C1" sqref="C1"/>
    </sheetView>
  </sheetViews>
  <sheetFormatPr defaultColWidth="8.796875" defaultRowHeight="15"/>
  <cols>
    <col min="1" max="1" width="26.09765625" style="2" customWidth="1"/>
    <col min="2" max="2" width="1.1015625" style="2" customWidth="1"/>
    <col min="3" max="3" width="28.09765625" style="2" customWidth="1"/>
    <col min="4" max="16384" width="8" style="2" customWidth="1"/>
  </cols>
  <sheetData>
    <row r="1" ht="15"/>
    <row r="2" ht="15.75" thickBot="1"/>
    <row r="3" ht="13.5" thickBot="1"/>
    <row r="4" ht="12.75"/>
    <row r="5" ht="12.75"/>
    <row r="6" ht="13.5" thickBot="1"/>
    <row r="7" ht="12.75"/>
    <row r="8" ht="12.75"/>
    <row r="9" ht="12.75"/>
    <row r="10" ht="12.75"/>
    <row r="11" ht="13.5" thickBot="1"/>
    <row r="12" ht="12.75"/>
    <row r="13" ht="13.5" thickBot="1"/>
    <row r="14" ht="13.5" thickBot="1"/>
    <row r="15" ht="12.75"/>
    <row r="16" ht="13.5" thickBot="1"/>
    <row r="17" ht="13.5" thickBot="1"/>
    <row r="18" ht="12.75"/>
    <row r="19" ht="12.75"/>
    <row r="20" ht="12.75"/>
    <row r="21" ht="12.75"/>
    <row r="22" ht="12.75"/>
    <row r="23" ht="12.75"/>
    <row r="24" ht="12.75"/>
    <row r="25" ht="12.75"/>
    <row r="26" ht="13.5" thickBot="1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CAO DANG XD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XAY DUNG</dc:creator>
  <cp:keywords/>
  <dc:description/>
  <cp:lastModifiedBy>Root</cp:lastModifiedBy>
  <cp:lastPrinted>2011-08-10T01:20:29Z</cp:lastPrinted>
  <dcterms:created xsi:type="dcterms:W3CDTF">2000-09-14T20:59:48Z</dcterms:created>
  <dcterms:modified xsi:type="dcterms:W3CDTF">2011-08-11T03:19:28Z</dcterms:modified>
  <cp:category/>
  <cp:version/>
  <cp:contentType/>
  <cp:contentStatus/>
</cp:coreProperties>
</file>